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4.xml" ContentType="application/vnd.openxmlformats-officedocument.drawing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5.xml" ContentType="application/vnd.openxmlformats-officedocument.drawing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7.xml" ContentType="application/vnd.openxmlformats-officedocument.drawing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8.xml" ContentType="application/vnd.openxmlformats-officedocument.drawing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0.xml" ContentType="application/vnd.openxmlformats-officedocument.drawing+xml"/>
  <Override PartName="/xl/charts/chart5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1.xml" ContentType="application/vnd.openxmlformats-officedocument.drawing+xml"/>
  <Override PartName="/xl/charts/chart5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2.xml" ContentType="application/vnd.openxmlformats-officedocument.drawing+xml"/>
  <Override PartName="/xl/charts/chart5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RSSO-NCR ISA I\Documents\"/>
    </mc:Choice>
  </mc:AlternateContent>
  <xr:revisionPtr revIDLastSave="0" documentId="8_{95CBBF9E-3092-4ED8-9445-CB35FE9AC31C}" xr6:coauthVersionLast="47" xr6:coauthVersionMax="47" xr10:uidLastSave="{00000000-0000-0000-0000-000000000000}"/>
  <bookViews>
    <workbookView xWindow="-120" yWindow="-120" windowWidth="29040" windowHeight="15840" tabRatio="732" firstSheet="2" activeTab="10" xr2:uid="{00000000-000D-0000-FFFF-FFFF00000000}"/>
  </bookViews>
  <sheets>
    <sheet name="Sheet1" sheetId="1" r:id="rId1"/>
    <sheet name="Sheet2" sheetId="2" r:id="rId2"/>
    <sheet name="Table 1 (2)" sheetId="21" r:id="rId3"/>
    <sheet name="Table 1" sheetId="4" state="hidden" r:id="rId4"/>
    <sheet name="Table 2 (2)" sheetId="13" r:id="rId5"/>
    <sheet name="Table 2" sheetId="5" state="hidden" r:id="rId6"/>
    <sheet name="Table 3 (2)" sheetId="14" r:id="rId7"/>
    <sheet name="Table 3" sheetId="6" state="hidden" r:id="rId8"/>
    <sheet name="Table 4a (2)" sheetId="15" r:id="rId9"/>
    <sheet name="Table 4a" sheetId="7" state="hidden" r:id="rId10"/>
    <sheet name="Table 4b (2)" sheetId="20" r:id="rId11"/>
    <sheet name="Table 4b" sheetId="12" state="hidden" r:id="rId12"/>
    <sheet name="Table 5 (2)" sheetId="17" r:id="rId13"/>
    <sheet name="Table 5" sheetId="11" state="hidden" r:id="rId14"/>
    <sheet name="Table 6 (2)" sheetId="19" r:id="rId15"/>
    <sheet name="Table 6" sheetId="8" state="hidden" r:id="rId16"/>
    <sheet name="Table 7 (2)" sheetId="24" r:id="rId17"/>
    <sheet name="Table 7" sheetId="9" state="hidden" r:id="rId18"/>
    <sheet name="Table 8 (2)" sheetId="18" r:id="rId19"/>
    <sheet name="Table 8" sheetId="10" state="hidden" r:id="rId20"/>
  </sheets>
  <definedNames>
    <definedName name="_xlnm.Print_Area" localSheetId="3">'Table 1'!$A$1:$L$98</definedName>
    <definedName name="_xlnm.Print_Area" localSheetId="2">'Table 1 (2)'!$A$1:$L$61</definedName>
    <definedName name="_xlnm.Print_Area" localSheetId="5">'Table 2'!$B$1:$M$322</definedName>
    <definedName name="_xlnm.Print_Area" localSheetId="4">'Table 2 (2)'!$B$1:$M$45</definedName>
    <definedName name="_xlnm.Print_Area" localSheetId="7">'Table 3'!$A$1:$I$65</definedName>
    <definedName name="_xlnm.Print_Area" localSheetId="6">'Table 3 (2)'!$A$1:$I$32</definedName>
    <definedName name="_xlnm.Print_Area" localSheetId="9">'Table 4a'!$B$1:$R$109</definedName>
    <definedName name="_xlnm.Print_Area" localSheetId="8">'Table 4a (2)'!$B$1:$R$38</definedName>
    <definedName name="_xlnm.Print_Area" localSheetId="11">'Table 4b'!$B$1:$L$60</definedName>
    <definedName name="_xlnm.Print_Area" localSheetId="10">'Table 4b (2)'!$B$1:$L$38</definedName>
    <definedName name="_xlnm.Print_Area" localSheetId="12">'Table 5 (2)'!$A$1:$M$26</definedName>
    <definedName name="_xlnm.Print_Area" localSheetId="15">'Table 6'!$B$1:$P$79</definedName>
    <definedName name="_xlnm.Print_Area" localSheetId="14">'Table 6 (2)'!$B$1:$AF$35</definedName>
    <definedName name="_xlnm.Print_Area" localSheetId="17">'Table 7'!$A$1:$J$66</definedName>
    <definedName name="_xlnm.Print_Area" localSheetId="16">'Table 7 (2)'!$A$1:$J$31</definedName>
    <definedName name="_xlnm.Print_Area" localSheetId="19">'Table 8'!$B$1:$I$82</definedName>
    <definedName name="_xlnm.Print_Area" localSheetId="18">'Table 8 (2)'!$B$1:$I$36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5" l="1"/>
  <c r="C61" i="15"/>
  <c r="H86" i="15"/>
  <c r="G69" i="20" l="1"/>
  <c r="F69" i="20"/>
  <c r="E69" i="20"/>
  <c r="N86" i="15"/>
  <c r="D86" i="15"/>
  <c r="H11" i="9" l="1"/>
  <c r="N23" i="13"/>
  <c r="I86" i="15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68" i="7"/>
  <c r="S86" i="15"/>
  <c r="R86" i="15"/>
  <c r="Q86" i="15"/>
  <c r="P86" i="15"/>
  <c r="O86" i="15"/>
  <c r="T86" i="15"/>
  <c r="J86" i="15"/>
  <c r="W68" i="7" l="1"/>
  <c r="L17" i="24"/>
  <c r="N13" i="24"/>
  <c r="M124" i="24"/>
  <c r="L124" i="24"/>
  <c r="K124" i="24"/>
  <c r="M115" i="24"/>
  <c r="M116" i="24"/>
  <c r="M117" i="24"/>
  <c r="M118" i="24"/>
  <c r="M119" i="24"/>
  <c r="M120" i="24"/>
  <c r="M121" i="24"/>
  <c r="M122" i="24"/>
  <c r="M123" i="24"/>
  <c r="L115" i="24"/>
  <c r="L116" i="24"/>
  <c r="L117" i="24"/>
  <c r="L118" i="24"/>
  <c r="L119" i="24"/>
  <c r="L120" i="24"/>
  <c r="L121" i="24"/>
  <c r="L122" i="24"/>
  <c r="L123" i="24"/>
  <c r="K115" i="24"/>
  <c r="K116" i="24"/>
  <c r="K117" i="24"/>
  <c r="K118" i="24"/>
  <c r="K119" i="24"/>
  <c r="K120" i="24"/>
  <c r="K121" i="24"/>
  <c r="K122" i="24"/>
  <c r="K123" i="24"/>
  <c r="M114" i="24"/>
  <c r="L114" i="24"/>
  <c r="K114" i="24"/>
  <c r="M110" i="24"/>
  <c r="L110" i="24"/>
  <c r="K110" i="24"/>
  <c r="M101" i="24"/>
  <c r="M102" i="24"/>
  <c r="M103" i="24"/>
  <c r="M104" i="24"/>
  <c r="M105" i="24"/>
  <c r="M106" i="24"/>
  <c r="M107" i="24"/>
  <c r="M108" i="24"/>
  <c r="M109" i="24"/>
  <c r="L101" i="24"/>
  <c r="L102" i="24"/>
  <c r="L103" i="24"/>
  <c r="L104" i="24"/>
  <c r="L105" i="24"/>
  <c r="L106" i="24"/>
  <c r="L107" i="24"/>
  <c r="L108" i="24"/>
  <c r="L109" i="24"/>
  <c r="K101" i="24"/>
  <c r="K102" i="24"/>
  <c r="K103" i="24"/>
  <c r="K104" i="24"/>
  <c r="K105" i="24"/>
  <c r="K106" i="24"/>
  <c r="K107" i="24"/>
  <c r="K108" i="24"/>
  <c r="K109" i="24"/>
  <c r="M100" i="24"/>
  <c r="L100" i="24"/>
  <c r="K100" i="24"/>
  <c r="K13" i="24" l="1"/>
  <c r="K14" i="24"/>
  <c r="K15" i="24"/>
  <c r="K16" i="24"/>
  <c r="K17" i="24"/>
  <c r="K18" i="24"/>
  <c r="K19" i="24"/>
  <c r="K20" i="24"/>
  <c r="K21" i="24"/>
  <c r="K12" i="24"/>
  <c r="D57" i="24"/>
  <c r="C57" i="24"/>
  <c r="C66" i="24"/>
  <c r="G66" i="24"/>
  <c r="M87" i="24"/>
  <c r="M88" i="24"/>
  <c r="M89" i="24"/>
  <c r="M90" i="24"/>
  <c r="M91" i="24"/>
  <c r="M92" i="24"/>
  <c r="M93" i="24"/>
  <c r="M94" i="24"/>
  <c r="M95" i="24"/>
  <c r="L87" i="24"/>
  <c r="L88" i="24"/>
  <c r="L89" i="24"/>
  <c r="L90" i="24"/>
  <c r="L91" i="24"/>
  <c r="L92" i="24"/>
  <c r="L93" i="24"/>
  <c r="L94" i="24"/>
  <c r="L95" i="24"/>
  <c r="K87" i="24"/>
  <c r="K88" i="24"/>
  <c r="K89" i="24"/>
  <c r="K90" i="24"/>
  <c r="K91" i="24"/>
  <c r="K92" i="24"/>
  <c r="K93" i="24"/>
  <c r="K94" i="24"/>
  <c r="K95" i="24"/>
  <c r="M86" i="24"/>
  <c r="M96" i="24" s="1"/>
  <c r="L86" i="24"/>
  <c r="L96" i="24" s="1"/>
  <c r="K86" i="24"/>
  <c r="K96" i="24" s="1"/>
  <c r="K82" i="24"/>
  <c r="I82" i="24"/>
  <c r="E82" i="24"/>
  <c r="C82" i="24"/>
  <c r="C64" i="24"/>
  <c r="D62" i="24"/>
  <c r="K11" i="24" l="1"/>
  <c r="D64" i="24"/>
  <c r="D58" i="24"/>
  <c r="C58" i="24"/>
  <c r="C63" i="24"/>
  <c r="D60" i="24"/>
  <c r="D66" i="24"/>
  <c r="C59" i="24"/>
  <c r="C65" i="24"/>
  <c r="G60" i="24"/>
  <c r="C62" i="24"/>
  <c r="D61" i="24"/>
  <c r="D65" i="24"/>
  <c r="H66" i="24"/>
  <c r="D59" i="24" l="1"/>
  <c r="H64" i="24"/>
  <c r="H62" i="24"/>
  <c r="H60" i="24"/>
  <c r="H58" i="24"/>
  <c r="C61" i="24"/>
  <c r="H63" i="24"/>
  <c r="C60" i="24"/>
  <c r="G63" i="24"/>
  <c r="D63" i="24"/>
  <c r="H61" i="24"/>
  <c r="H59" i="24"/>
  <c r="H57" i="24"/>
  <c r="H65" i="24"/>
  <c r="G64" i="24"/>
  <c r="G62" i="24"/>
  <c r="G58" i="24"/>
  <c r="G61" i="24"/>
  <c r="G59" i="24"/>
  <c r="G57" i="24"/>
  <c r="G65" i="24"/>
  <c r="J60" i="20"/>
  <c r="R43" i="20"/>
  <c r="Q43" i="20"/>
  <c r="D11" i="10" l="1"/>
  <c r="R10" i="13"/>
  <c r="T17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18" i="5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Q17" i="13"/>
  <c r="P17" i="13"/>
  <c r="O17" i="13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17" i="5"/>
  <c r="G12" i="7" l="1"/>
  <c r="O60" i="20"/>
  <c r="N60" i="20"/>
  <c r="M60" i="20"/>
  <c r="H60" i="20"/>
  <c r="G60" i="20"/>
  <c r="F60" i="20"/>
  <c r="R60" i="20" l="1"/>
  <c r="P60" i="20"/>
  <c r="J69" i="20"/>
  <c r="I60" i="20"/>
  <c r="I61" i="20" s="1"/>
  <c r="D72" i="18" l="1"/>
  <c r="D73" i="18"/>
  <c r="D70" i="18"/>
  <c r="D78" i="18"/>
  <c r="E65" i="19" l="1"/>
  <c r="E68" i="19"/>
  <c r="E76" i="19"/>
  <c r="E72" i="19"/>
  <c r="E64" i="19"/>
  <c r="E71" i="19"/>
  <c r="E63" i="19"/>
  <c r="E67" i="19"/>
  <c r="E70" i="19"/>
  <c r="E77" i="19"/>
  <c r="E75" i="19"/>
  <c r="E66" i="19"/>
  <c r="D72" i="19"/>
  <c r="E78" i="19"/>
  <c r="D76" i="18"/>
  <c r="D80" i="18"/>
  <c r="D69" i="18"/>
  <c r="E77" i="18"/>
  <c r="E81" i="18"/>
  <c r="E75" i="18"/>
  <c r="E73" i="18"/>
  <c r="D66" i="18"/>
  <c r="E66" i="18"/>
  <c r="D68" i="18"/>
  <c r="E68" i="18"/>
  <c r="D74" i="18"/>
  <c r="E74" i="18"/>
  <c r="E76" i="18"/>
  <c r="D79" i="18"/>
  <c r="E79" i="18"/>
  <c r="E78" i="18"/>
  <c r="E71" i="18"/>
  <c r="E72" i="18"/>
  <c r="E67" i="18"/>
  <c r="E80" i="18"/>
  <c r="E70" i="18"/>
  <c r="D76" i="17"/>
  <c r="J30" i="17"/>
  <c r="J29" i="17"/>
  <c r="C61" i="17" l="1"/>
  <c r="E61" i="17" s="1"/>
  <c r="D63" i="17"/>
  <c r="F63" i="17" s="1"/>
  <c r="E69" i="19"/>
  <c r="D79" i="19"/>
  <c r="E79" i="19"/>
  <c r="E73" i="19"/>
  <c r="E74" i="19"/>
  <c r="D64" i="19"/>
  <c r="D71" i="19"/>
  <c r="D74" i="19"/>
  <c r="D58" i="17"/>
  <c r="F58" i="17" s="1"/>
  <c r="C62" i="17"/>
  <c r="E62" i="17" s="1"/>
  <c r="C58" i="17"/>
  <c r="E58" i="17" s="1"/>
  <c r="D67" i="19"/>
  <c r="H63" i="19"/>
  <c r="D65" i="19"/>
  <c r="D73" i="19"/>
  <c r="D77" i="19"/>
  <c r="D68" i="19"/>
  <c r="D70" i="19"/>
  <c r="D78" i="19"/>
  <c r="D76" i="19"/>
  <c r="D69" i="19"/>
  <c r="D66" i="19"/>
  <c r="D75" i="19"/>
  <c r="D63" i="19"/>
  <c r="G63" i="19"/>
  <c r="D81" i="18"/>
  <c r="D77" i="18"/>
  <c r="E69" i="18"/>
  <c r="D75" i="18"/>
  <c r="D71" i="18"/>
  <c r="D67" i="18"/>
  <c r="D82" i="18"/>
  <c r="E82" i="18"/>
  <c r="C59" i="17"/>
  <c r="E59" i="17" s="1"/>
  <c r="C63" i="17"/>
  <c r="E63" i="17" s="1"/>
  <c r="C60" i="17"/>
  <c r="E60" i="17" s="1"/>
  <c r="C57" i="17"/>
  <c r="E57" i="17" s="1"/>
  <c r="D57" i="17"/>
  <c r="F57" i="17" s="1"/>
  <c r="D59" i="17"/>
  <c r="F59" i="17" s="1"/>
  <c r="D61" i="17"/>
  <c r="F61" i="17" s="1"/>
  <c r="J28" i="17"/>
  <c r="D60" i="17" l="1"/>
  <c r="F60" i="17" s="1"/>
  <c r="D56" i="17"/>
  <c r="F56" i="17" s="1"/>
  <c r="D62" i="17"/>
  <c r="F62" i="17" s="1"/>
  <c r="J27" i="17"/>
  <c r="C56" i="17"/>
  <c r="E56" i="17" s="1"/>
  <c r="E15" i="9"/>
  <c r="G28" i="10" l="1"/>
  <c r="D66" i="10" s="1"/>
  <c r="D28" i="10"/>
  <c r="I28" i="10" s="1"/>
  <c r="E66" i="10" s="1"/>
  <c r="D27" i="10"/>
  <c r="G26" i="10"/>
  <c r="D68" i="10" s="1"/>
  <c r="D26" i="10"/>
  <c r="I26" i="10" s="1"/>
  <c r="E68" i="10" s="1"/>
  <c r="D25" i="10"/>
  <c r="G24" i="10"/>
  <c r="D70" i="10" s="1"/>
  <c r="D24" i="10"/>
  <c r="I24" i="10" s="1"/>
  <c r="E70" i="10" s="1"/>
  <c r="D23" i="10"/>
  <c r="G22" i="10"/>
  <c r="D72" i="10" s="1"/>
  <c r="D22" i="10"/>
  <c r="I22" i="10" s="1"/>
  <c r="E72" i="10" s="1"/>
  <c r="D21" i="10"/>
  <c r="G20" i="10"/>
  <c r="D74" i="10" s="1"/>
  <c r="D20" i="10"/>
  <c r="I20" i="10" s="1"/>
  <c r="E74" i="10" s="1"/>
  <c r="D19" i="10"/>
  <c r="G18" i="10"/>
  <c r="D76" i="10" s="1"/>
  <c r="D18" i="10"/>
  <c r="I18" i="10" s="1"/>
  <c r="E76" i="10" s="1"/>
  <c r="D17" i="10"/>
  <c r="G16" i="10"/>
  <c r="D78" i="10" s="1"/>
  <c r="D16" i="10"/>
  <c r="I16" i="10" s="1"/>
  <c r="E78" i="10" s="1"/>
  <c r="D15" i="10"/>
  <c r="G14" i="10"/>
  <c r="D80" i="10" s="1"/>
  <c r="D14" i="10"/>
  <c r="I14" i="10" s="1"/>
  <c r="E80" i="10" s="1"/>
  <c r="D13" i="10"/>
  <c r="G12" i="10"/>
  <c r="D82" i="10" s="1"/>
  <c r="D12" i="10"/>
  <c r="I12" i="10" s="1"/>
  <c r="E82" i="10" s="1"/>
  <c r="H11" i="10"/>
  <c r="F11" i="10"/>
  <c r="E11" i="10"/>
  <c r="G65" i="9"/>
  <c r="G63" i="9"/>
  <c r="G61" i="9"/>
  <c r="G59" i="9"/>
  <c r="G57" i="9"/>
  <c r="E21" i="9"/>
  <c r="I21" i="9" s="1"/>
  <c r="D66" i="9" s="1"/>
  <c r="E20" i="9"/>
  <c r="E19" i="9"/>
  <c r="I19" i="9" s="1"/>
  <c r="D64" i="9" s="1"/>
  <c r="E18" i="9"/>
  <c r="I18" i="9" s="1"/>
  <c r="D63" i="9" s="1"/>
  <c r="G17" i="9"/>
  <c r="C62" i="9" s="1"/>
  <c r="E17" i="9"/>
  <c r="I17" i="9" s="1"/>
  <c r="D62" i="9" s="1"/>
  <c r="E16" i="9"/>
  <c r="G16" i="9" s="1"/>
  <c r="C61" i="9" s="1"/>
  <c r="I15" i="9"/>
  <c r="D60" i="9" s="1"/>
  <c r="G15" i="9"/>
  <c r="C60" i="9" s="1"/>
  <c r="E14" i="9"/>
  <c r="I14" i="9" s="1"/>
  <c r="D59" i="9" s="1"/>
  <c r="E13" i="9"/>
  <c r="I13" i="9" s="1"/>
  <c r="D58" i="9" s="1"/>
  <c r="E12" i="9"/>
  <c r="I12" i="9" s="1"/>
  <c r="D57" i="9" s="1"/>
  <c r="H65" i="9"/>
  <c r="F11" i="9"/>
  <c r="G66" i="9" s="1"/>
  <c r="L27" i="8"/>
  <c r="G27" i="8"/>
  <c r="F27" i="8"/>
  <c r="E27" i="8"/>
  <c r="D27" i="8" s="1"/>
  <c r="L26" i="8"/>
  <c r="G26" i="8"/>
  <c r="F26" i="8"/>
  <c r="E26" i="8"/>
  <c r="L25" i="8"/>
  <c r="G25" i="8"/>
  <c r="H25" i="8" s="1"/>
  <c r="F25" i="8"/>
  <c r="E25" i="8"/>
  <c r="D25" i="8" s="1"/>
  <c r="M25" i="8" s="1"/>
  <c r="L24" i="8"/>
  <c r="L10" i="8" s="1"/>
  <c r="G24" i="8"/>
  <c r="F24" i="8"/>
  <c r="E24" i="8"/>
  <c r="D24" i="8" s="1"/>
  <c r="H24" i="8" s="1"/>
  <c r="M23" i="8"/>
  <c r="L23" i="8"/>
  <c r="G23" i="8"/>
  <c r="F23" i="8"/>
  <c r="E23" i="8"/>
  <c r="D23" i="8" s="1"/>
  <c r="H23" i="8" s="1"/>
  <c r="L22" i="8"/>
  <c r="M22" i="8" s="1"/>
  <c r="G22" i="8"/>
  <c r="F22" i="8"/>
  <c r="E22" i="8"/>
  <c r="D22" i="8"/>
  <c r="H22" i="8" s="1"/>
  <c r="L21" i="8"/>
  <c r="G21" i="8"/>
  <c r="F21" i="8"/>
  <c r="E21" i="8"/>
  <c r="D21" i="8" s="1"/>
  <c r="H21" i="8" s="1"/>
  <c r="L20" i="8"/>
  <c r="G20" i="8"/>
  <c r="H20" i="8" s="1"/>
  <c r="F20" i="8"/>
  <c r="E20" i="8"/>
  <c r="D20" i="8"/>
  <c r="M20" i="8" s="1"/>
  <c r="L19" i="8"/>
  <c r="M19" i="8" s="1"/>
  <c r="G19" i="8"/>
  <c r="F19" i="8"/>
  <c r="E19" i="8"/>
  <c r="D19" i="8" s="1"/>
  <c r="L18" i="8"/>
  <c r="G18" i="8"/>
  <c r="F18" i="8"/>
  <c r="E18" i="8"/>
  <c r="D18" i="8" s="1"/>
  <c r="L17" i="8"/>
  <c r="M17" i="8" s="1"/>
  <c r="G17" i="8"/>
  <c r="H17" i="8" s="1"/>
  <c r="F17" i="8"/>
  <c r="E17" i="8"/>
  <c r="D17" i="8" s="1"/>
  <c r="L16" i="8"/>
  <c r="H16" i="8"/>
  <c r="G16" i="8"/>
  <c r="F16" i="8"/>
  <c r="E16" i="8"/>
  <c r="D16" i="8" s="1"/>
  <c r="L15" i="8"/>
  <c r="G15" i="8"/>
  <c r="F15" i="8"/>
  <c r="D15" i="8" s="1"/>
  <c r="E15" i="8"/>
  <c r="L14" i="8"/>
  <c r="G14" i="8"/>
  <c r="H14" i="8" s="1"/>
  <c r="F14" i="8"/>
  <c r="E14" i="8"/>
  <c r="D14" i="8"/>
  <c r="M13" i="8"/>
  <c r="L13" i="8"/>
  <c r="G13" i="8"/>
  <c r="F13" i="8"/>
  <c r="E13" i="8"/>
  <c r="D13" i="8" s="1"/>
  <c r="H13" i="8" s="1"/>
  <c r="L12" i="8"/>
  <c r="G12" i="8"/>
  <c r="F12" i="8"/>
  <c r="E12" i="8"/>
  <c r="L11" i="8"/>
  <c r="G11" i="8"/>
  <c r="F11" i="8"/>
  <c r="E11" i="8"/>
  <c r="O10" i="8"/>
  <c r="N10" i="8"/>
  <c r="J10" i="8"/>
  <c r="I10" i="8"/>
  <c r="D76" i="11"/>
  <c r="J30" i="11"/>
  <c r="J29" i="11"/>
  <c r="H19" i="11"/>
  <c r="D19" i="11"/>
  <c r="H18" i="11"/>
  <c r="D18" i="11"/>
  <c r="H17" i="11"/>
  <c r="D17" i="11"/>
  <c r="H16" i="11"/>
  <c r="D16" i="11"/>
  <c r="H15" i="11"/>
  <c r="D15" i="11"/>
  <c r="H14" i="11"/>
  <c r="D14" i="11"/>
  <c r="H13" i="11"/>
  <c r="D13" i="11"/>
  <c r="H12" i="11"/>
  <c r="D12" i="11"/>
  <c r="J11" i="11"/>
  <c r="I11" i="11"/>
  <c r="F11" i="11"/>
  <c r="E11" i="11"/>
  <c r="O60" i="12"/>
  <c r="N60" i="12"/>
  <c r="M60" i="12"/>
  <c r="H60" i="12"/>
  <c r="G60" i="12"/>
  <c r="F60" i="12"/>
  <c r="I60" i="12" s="1"/>
  <c r="J28" i="12"/>
  <c r="I28" i="12"/>
  <c r="H28" i="12"/>
  <c r="G28" i="12"/>
  <c r="L27" i="12"/>
  <c r="K27" i="12"/>
  <c r="J27" i="12"/>
  <c r="I27" i="12"/>
  <c r="H27" i="12"/>
  <c r="G27" i="12"/>
  <c r="L26" i="12"/>
  <c r="J26" i="12"/>
  <c r="I26" i="12"/>
  <c r="H26" i="12"/>
  <c r="G26" i="12"/>
  <c r="L25" i="12"/>
  <c r="J25" i="12"/>
  <c r="I25" i="12"/>
  <c r="H25" i="12"/>
  <c r="G25" i="12"/>
  <c r="L24" i="12"/>
  <c r="K24" i="12"/>
  <c r="J24" i="12"/>
  <c r="I24" i="12"/>
  <c r="H24" i="12"/>
  <c r="G24" i="12"/>
  <c r="J23" i="12"/>
  <c r="I23" i="12"/>
  <c r="H23" i="12"/>
  <c r="G23" i="12"/>
  <c r="L22" i="12"/>
  <c r="K22" i="12"/>
  <c r="J22" i="12"/>
  <c r="I22" i="12"/>
  <c r="H22" i="12"/>
  <c r="G22" i="12"/>
  <c r="L21" i="12"/>
  <c r="K21" i="12"/>
  <c r="J21" i="12"/>
  <c r="I21" i="12"/>
  <c r="H21" i="12"/>
  <c r="G21" i="12"/>
  <c r="L20" i="12"/>
  <c r="K20" i="12"/>
  <c r="J20" i="12"/>
  <c r="I20" i="12"/>
  <c r="H20" i="12"/>
  <c r="G20" i="12"/>
  <c r="L19" i="12"/>
  <c r="K19" i="12"/>
  <c r="J19" i="12"/>
  <c r="I19" i="12"/>
  <c r="H19" i="12"/>
  <c r="G19" i="12"/>
  <c r="J18" i="12"/>
  <c r="I18" i="12"/>
  <c r="H18" i="12"/>
  <c r="G18" i="12"/>
  <c r="L17" i="12"/>
  <c r="K17" i="12"/>
  <c r="J17" i="12"/>
  <c r="I17" i="12"/>
  <c r="H17" i="12"/>
  <c r="G17" i="12"/>
  <c r="L16" i="12"/>
  <c r="J16" i="12"/>
  <c r="I16" i="12"/>
  <c r="H16" i="12"/>
  <c r="G16" i="12"/>
  <c r="L15" i="12"/>
  <c r="K15" i="12"/>
  <c r="J15" i="12"/>
  <c r="I15" i="12"/>
  <c r="H15" i="12"/>
  <c r="G15" i="12"/>
  <c r="L14" i="12"/>
  <c r="J14" i="12"/>
  <c r="I14" i="12"/>
  <c r="H14" i="12"/>
  <c r="G14" i="12"/>
  <c r="L13" i="12"/>
  <c r="K13" i="12"/>
  <c r="J13" i="12"/>
  <c r="I13" i="12"/>
  <c r="H13" i="12"/>
  <c r="G13" i="12"/>
  <c r="L12" i="12"/>
  <c r="K12" i="12"/>
  <c r="J12" i="12"/>
  <c r="I12" i="12"/>
  <c r="H12" i="12"/>
  <c r="G12" i="12"/>
  <c r="J11" i="12"/>
  <c r="H11" i="12"/>
  <c r="G11" i="12"/>
  <c r="F11" i="12"/>
  <c r="L11" i="12" s="1"/>
  <c r="E11" i="12"/>
  <c r="K11" i="12" s="1"/>
  <c r="O109" i="7"/>
  <c r="N109" i="7"/>
  <c r="R92" i="7" s="1"/>
  <c r="M109" i="7"/>
  <c r="Q92" i="7"/>
  <c r="S85" i="7"/>
  <c r="R85" i="7"/>
  <c r="Q85" i="7"/>
  <c r="P85" i="7"/>
  <c r="O85" i="7"/>
  <c r="N85" i="7"/>
  <c r="T85" i="7" s="1"/>
  <c r="F63" i="7" s="1"/>
  <c r="I85" i="7"/>
  <c r="H85" i="7"/>
  <c r="G85" i="7"/>
  <c r="F85" i="7"/>
  <c r="E85" i="7"/>
  <c r="D85" i="7"/>
  <c r="AH83" i="7"/>
  <c r="AG83" i="7"/>
  <c r="AE83" i="7"/>
  <c r="AD83" i="7"/>
  <c r="AC83" i="7"/>
  <c r="AB83" i="7"/>
  <c r="AI82" i="7"/>
  <c r="AH82" i="7"/>
  <c r="AN82" i="7" s="1"/>
  <c r="AG82" i="7"/>
  <c r="AM82" i="7" s="1"/>
  <c r="AE82" i="7"/>
  <c r="AD82" i="7"/>
  <c r="AJ82" i="7" s="1"/>
  <c r="AC82" i="7"/>
  <c r="AB82" i="7"/>
  <c r="AK82" i="7" s="1"/>
  <c r="AH81" i="7"/>
  <c r="AG81" i="7"/>
  <c r="AE81" i="7"/>
  <c r="AD81" i="7"/>
  <c r="AC81" i="7"/>
  <c r="AB81" i="7"/>
  <c r="AI80" i="7"/>
  <c r="AH80" i="7"/>
  <c r="AN80" i="7" s="1"/>
  <c r="AG80" i="7"/>
  <c r="AM80" i="7" s="1"/>
  <c r="AE80" i="7"/>
  <c r="AD80" i="7"/>
  <c r="AJ80" i="7" s="1"/>
  <c r="AC80" i="7"/>
  <c r="AB80" i="7"/>
  <c r="AK80" i="7" s="1"/>
  <c r="AM79" i="7"/>
  <c r="AK79" i="7"/>
  <c r="AH79" i="7"/>
  <c r="AG79" i="7"/>
  <c r="AE79" i="7"/>
  <c r="AD79" i="7"/>
  <c r="AJ79" i="7" s="1"/>
  <c r="AC79" i="7"/>
  <c r="AI79" i="7" s="1"/>
  <c r="AB79" i="7"/>
  <c r="AI78" i="7"/>
  <c r="AH78" i="7"/>
  <c r="AN78" i="7" s="1"/>
  <c r="AG78" i="7"/>
  <c r="AM78" i="7" s="1"/>
  <c r="AE78" i="7"/>
  <c r="AD78" i="7"/>
  <c r="AJ78" i="7" s="1"/>
  <c r="AC78" i="7"/>
  <c r="AB78" i="7"/>
  <c r="AK78" i="7" s="1"/>
  <c r="AK77" i="7"/>
  <c r="AH77" i="7"/>
  <c r="AN77" i="7" s="1"/>
  <c r="AG77" i="7"/>
  <c r="AE77" i="7"/>
  <c r="AD77" i="7"/>
  <c r="AJ77" i="7" s="1"/>
  <c r="AC77" i="7"/>
  <c r="AI77" i="7" s="1"/>
  <c r="AB77" i="7"/>
  <c r="AM77" i="7" s="1"/>
  <c r="AI76" i="7"/>
  <c r="AH76" i="7"/>
  <c r="AN76" i="7" s="1"/>
  <c r="AG76" i="7"/>
  <c r="AM76" i="7" s="1"/>
  <c r="AE76" i="7"/>
  <c r="AD76" i="7"/>
  <c r="AJ76" i="7" s="1"/>
  <c r="AC76" i="7"/>
  <c r="AB76" i="7"/>
  <c r="AK76" i="7" s="1"/>
  <c r="AH75" i="7"/>
  <c r="AN75" i="7" s="1"/>
  <c r="AG75" i="7"/>
  <c r="AE75" i="7"/>
  <c r="AD75" i="7"/>
  <c r="AC75" i="7"/>
  <c r="AB75" i="7"/>
  <c r="AI74" i="7"/>
  <c r="AH74" i="7"/>
  <c r="AN74" i="7" s="1"/>
  <c r="AG74" i="7"/>
  <c r="AM74" i="7" s="1"/>
  <c r="AE74" i="7"/>
  <c r="AD74" i="7"/>
  <c r="AJ74" i="7" s="1"/>
  <c r="AC74" i="7"/>
  <c r="AB74" i="7"/>
  <c r="AK74" i="7" s="1"/>
  <c r="AM73" i="7"/>
  <c r="AH73" i="7"/>
  <c r="AG73" i="7"/>
  <c r="AE73" i="7"/>
  <c r="AD73" i="7"/>
  <c r="AC73" i="7"/>
  <c r="AB73" i="7"/>
  <c r="AK73" i="7" s="1"/>
  <c r="AI72" i="7"/>
  <c r="AH72" i="7"/>
  <c r="AN72" i="7" s="1"/>
  <c r="AG72" i="7"/>
  <c r="AM72" i="7" s="1"/>
  <c r="AE72" i="7"/>
  <c r="AD72" i="7"/>
  <c r="AJ72" i="7" s="1"/>
  <c r="AC72" i="7"/>
  <c r="AB72" i="7"/>
  <c r="AK72" i="7" s="1"/>
  <c r="AM71" i="7"/>
  <c r="AI71" i="7"/>
  <c r="AH71" i="7"/>
  <c r="AG71" i="7"/>
  <c r="AE71" i="7"/>
  <c r="AK71" i="7" s="1"/>
  <c r="AD71" i="7"/>
  <c r="AJ71" i="7" s="1"/>
  <c r="AC71" i="7"/>
  <c r="AB71" i="7"/>
  <c r="AN71" i="7" s="1"/>
  <c r="AM70" i="7"/>
  <c r="AH70" i="7"/>
  <c r="AG70" i="7"/>
  <c r="AE70" i="7"/>
  <c r="AD70" i="7"/>
  <c r="AC70" i="7"/>
  <c r="AB70" i="7"/>
  <c r="AK70" i="7" s="1"/>
  <c r="AI69" i="7"/>
  <c r="AH69" i="7"/>
  <c r="AN69" i="7" s="1"/>
  <c r="AG69" i="7"/>
  <c r="AM69" i="7" s="1"/>
  <c r="AE69" i="7"/>
  <c r="AD69" i="7"/>
  <c r="AJ69" i="7" s="1"/>
  <c r="AC69" i="7"/>
  <c r="AB69" i="7"/>
  <c r="AK69" i="7" s="1"/>
  <c r="AI68" i="7"/>
  <c r="AH68" i="7"/>
  <c r="AG68" i="7"/>
  <c r="AM68" i="7" s="1"/>
  <c r="AE68" i="7"/>
  <c r="AK68" i="7" s="1"/>
  <c r="AD68" i="7"/>
  <c r="AJ68" i="7" s="1"/>
  <c r="AC68" i="7"/>
  <c r="AB68" i="7"/>
  <c r="AN68" i="7" s="1"/>
  <c r="AM67" i="7"/>
  <c r="AK67" i="7"/>
  <c r="AH67" i="7"/>
  <c r="AN67" i="7" s="1"/>
  <c r="AG67" i="7"/>
  <c r="AF82" i="7"/>
  <c r="AL82" i="7" s="1"/>
  <c r="AF80" i="7"/>
  <c r="AL80" i="7" s="1"/>
  <c r="AF74" i="7"/>
  <c r="AL74" i="7" s="1"/>
  <c r="AF72" i="7"/>
  <c r="AL72" i="7" s="1"/>
  <c r="AF67" i="7" a="1"/>
  <c r="AF83" i="7" s="1"/>
  <c r="AL83" i="7" s="1"/>
  <c r="AF67" i="7"/>
  <c r="AL67" i="7" s="1"/>
  <c r="AE67" i="7"/>
  <c r="AE84" i="7" s="1"/>
  <c r="AD67" i="7"/>
  <c r="AC67" i="7"/>
  <c r="AC84" i="7" s="1"/>
  <c r="AB67" i="7"/>
  <c r="AI67" i="7" s="1"/>
  <c r="X67" i="7"/>
  <c r="Z28" i="7"/>
  <c r="AA28" i="7" s="1"/>
  <c r="N28" i="7"/>
  <c r="M28" i="7"/>
  <c r="L28" i="7"/>
  <c r="K28" i="7"/>
  <c r="H28" i="7"/>
  <c r="G28" i="7"/>
  <c r="N27" i="7"/>
  <c r="M27" i="7"/>
  <c r="L27" i="7"/>
  <c r="K27" i="7"/>
  <c r="J27" i="7"/>
  <c r="I27" i="7"/>
  <c r="H27" i="7"/>
  <c r="G27" i="7"/>
  <c r="P26" i="7"/>
  <c r="O26" i="7"/>
  <c r="N26" i="7"/>
  <c r="M26" i="7"/>
  <c r="L26" i="7"/>
  <c r="K26" i="7"/>
  <c r="J26" i="7"/>
  <c r="I26" i="7"/>
  <c r="H26" i="7"/>
  <c r="G26" i="7"/>
  <c r="N25" i="7"/>
  <c r="M25" i="7"/>
  <c r="L25" i="7"/>
  <c r="K25" i="7"/>
  <c r="J25" i="7"/>
  <c r="I25" i="7"/>
  <c r="H25" i="7"/>
  <c r="G25" i="7"/>
  <c r="P24" i="7"/>
  <c r="O24" i="7"/>
  <c r="N24" i="7"/>
  <c r="M24" i="7"/>
  <c r="L24" i="7"/>
  <c r="K24" i="7"/>
  <c r="J24" i="7"/>
  <c r="I24" i="7"/>
  <c r="H24" i="7"/>
  <c r="G24" i="7"/>
  <c r="P23" i="7"/>
  <c r="O23" i="7"/>
  <c r="N23" i="7"/>
  <c r="M23" i="7"/>
  <c r="L23" i="7"/>
  <c r="K23" i="7"/>
  <c r="J23" i="7"/>
  <c r="H23" i="7"/>
  <c r="G23" i="7"/>
  <c r="P22" i="7"/>
  <c r="O22" i="7"/>
  <c r="N22" i="7"/>
  <c r="M22" i="7"/>
  <c r="L22" i="7"/>
  <c r="K22" i="7"/>
  <c r="J22" i="7"/>
  <c r="I22" i="7"/>
  <c r="H22" i="7"/>
  <c r="G22" i="7"/>
  <c r="P21" i="7"/>
  <c r="N21" i="7"/>
  <c r="M21" i="7"/>
  <c r="L21" i="7"/>
  <c r="K21" i="7"/>
  <c r="J21" i="7"/>
  <c r="I21" i="7"/>
  <c r="H21" i="7"/>
  <c r="G21" i="7"/>
  <c r="N20" i="7"/>
  <c r="M20" i="7"/>
  <c r="L20" i="7"/>
  <c r="K20" i="7"/>
  <c r="H20" i="7"/>
  <c r="G20" i="7"/>
  <c r="P19" i="7"/>
  <c r="O19" i="7"/>
  <c r="N19" i="7"/>
  <c r="M19" i="7"/>
  <c r="L19" i="7"/>
  <c r="K19" i="7"/>
  <c r="J19" i="7"/>
  <c r="I19" i="7"/>
  <c r="H19" i="7"/>
  <c r="G19" i="7"/>
  <c r="P18" i="7"/>
  <c r="N18" i="7"/>
  <c r="M18" i="7"/>
  <c r="L18" i="7"/>
  <c r="K18" i="7"/>
  <c r="J18" i="7"/>
  <c r="I18" i="7"/>
  <c r="H18" i="7"/>
  <c r="G18" i="7"/>
  <c r="P17" i="7"/>
  <c r="O17" i="7"/>
  <c r="N17" i="7"/>
  <c r="M17" i="7"/>
  <c r="L17" i="7"/>
  <c r="K17" i="7"/>
  <c r="J17" i="7"/>
  <c r="I17" i="7"/>
  <c r="H17" i="7"/>
  <c r="G17" i="7"/>
  <c r="N16" i="7"/>
  <c r="M16" i="7"/>
  <c r="L16" i="7"/>
  <c r="K16" i="7"/>
  <c r="J16" i="7"/>
  <c r="I16" i="7"/>
  <c r="H16" i="7"/>
  <c r="G16" i="7"/>
  <c r="P15" i="7"/>
  <c r="O15" i="7"/>
  <c r="N15" i="7"/>
  <c r="M15" i="7"/>
  <c r="L15" i="7"/>
  <c r="K15" i="7"/>
  <c r="H15" i="7"/>
  <c r="G15" i="7"/>
  <c r="P14" i="7"/>
  <c r="O14" i="7"/>
  <c r="N14" i="7"/>
  <c r="M14" i="7"/>
  <c r="L14" i="7"/>
  <c r="K14" i="7"/>
  <c r="J14" i="7"/>
  <c r="H14" i="7"/>
  <c r="G14" i="7"/>
  <c r="P13" i="7"/>
  <c r="O13" i="7"/>
  <c r="N13" i="7"/>
  <c r="M13" i="7"/>
  <c r="L13" i="7"/>
  <c r="K13" i="7"/>
  <c r="J13" i="7"/>
  <c r="I13" i="7"/>
  <c r="H13" i="7"/>
  <c r="G13" i="7"/>
  <c r="V12" i="7"/>
  <c r="P12" i="7"/>
  <c r="O12" i="7"/>
  <c r="N12" i="7"/>
  <c r="M12" i="7"/>
  <c r="L12" i="7"/>
  <c r="K12" i="7"/>
  <c r="W12" i="7" s="1"/>
  <c r="J12" i="7"/>
  <c r="P113" i="7" s="1"/>
  <c r="Q113" i="7" s="1"/>
  <c r="I12" i="7"/>
  <c r="T12" i="7" s="1"/>
  <c r="U12" i="7" s="1"/>
  <c r="H12" i="7"/>
  <c r="N113" i="7" s="1"/>
  <c r="O113" i="7" s="1"/>
  <c r="P11" i="7"/>
  <c r="M11" i="7"/>
  <c r="H11" i="7"/>
  <c r="F11" i="7"/>
  <c r="L11" i="7" s="1"/>
  <c r="E11" i="7"/>
  <c r="T134" i="15"/>
  <c r="U134" i="15" s="1"/>
  <c r="R134" i="15"/>
  <c r="S134" i="15" s="1"/>
  <c r="P134" i="15"/>
  <c r="Q134" i="15" s="1"/>
  <c r="L134" i="15"/>
  <c r="M134" i="15" s="1"/>
  <c r="T133" i="15"/>
  <c r="U133" i="15" s="1"/>
  <c r="R133" i="15"/>
  <c r="S133" i="15" s="1"/>
  <c r="P133" i="15"/>
  <c r="Q133" i="15" s="1"/>
  <c r="N133" i="15"/>
  <c r="O133" i="15" s="1"/>
  <c r="L133" i="15"/>
  <c r="M133" i="15" s="1"/>
  <c r="T132" i="15"/>
  <c r="U132" i="15" s="1"/>
  <c r="R132" i="15"/>
  <c r="S132" i="15" s="1"/>
  <c r="P132" i="15"/>
  <c r="Q132" i="15" s="1"/>
  <c r="O132" i="15"/>
  <c r="N132" i="15"/>
  <c r="L132" i="15"/>
  <c r="M132" i="15" s="1"/>
  <c r="T131" i="15"/>
  <c r="U131" i="15" s="1"/>
  <c r="R131" i="15"/>
  <c r="S131" i="15" s="1"/>
  <c r="Q131" i="15"/>
  <c r="P131" i="15"/>
  <c r="N131" i="15"/>
  <c r="O131" i="15" s="1"/>
  <c r="L131" i="15"/>
  <c r="M131" i="15" s="1"/>
  <c r="T130" i="15"/>
  <c r="U130" i="15" s="1"/>
  <c r="R130" i="15"/>
  <c r="S130" i="15" s="1"/>
  <c r="P130" i="15"/>
  <c r="Q130" i="15" s="1"/>
  <c r="N130" i="15"/>
  <c r="O130" i="15" s="1"/>
  <c r="L130" i="15"/>
  <c r="M130" i="15" s="1"/>
  <c r="T129" i="15"/>
  <c r="U129" i="15" s="1"/>
  <c r="R129" i="15"/>
  <c r="S129" i="15" s="1"/>
  <c r="P129" i="15"/>
  <c r="Q129" i="15" s="1"/>
  <c r="N129" i="15"/>
  <c r="O129" i="15" s="1"/>
  <c r="L129" i="15"/>
  <c r="M129" i="15" s="1"/>
  <c r="T128" i="15"/>
  <c r="U128" i="15" s="1"/>
  <c r="R128" i="15"/>
  <c r="S128" i="15" s="1"/>
  <c r="P128" i="15"/>
  <c r="Q128" i="15" s="1"/>
  <c r="N128" i="15"/>
  <c r="O128" i="15" s="1"/>
  <c r="L128" i="15"/>
  <c r="M128" i="15" s="1"/>
  <c r="U127" i="15"/>
  <c r="T127" i="15"/>
  <c r="R127" i="15"/>
  <c r="S127" i="15" s="1"/>
  <c r="Q127" i="15"/>
  <c r="P127" i="15"/>
  <c r="N127" i="15"/>
  <c r="O127" i="15" s="1"/>
  <c r="L127" i="15"/>
  <c r="M127" i="15" s="1"/>
  <c r="T126" i="15"/>
  <c r="U126" i="15" s="1"/>
  <c r="S126" i="15"/>
  <c r="R126" i="15"/>
  <c r="P126" i="15"/>
  <c r="Q126" i="15" s="1"/>
  <c r="O126" i="15"/>
  <c r="N126" i="15"/>
  <c r="L126" i="15"/>
  <c r="M126" i="15" s="1"/>
  <c r="T125" i="15"/>
  <c r="U125" i="15" s="1"/>
  <c r="R125" i="15"/>
  <c r="S125" i="15" s="1"/>
  <c r="P125" i="15"/>
  <c r="Q125" i="15" s="1"/>
  <c r="N125" i="15"/>
  <c r="O125" i="15" s="1"/>
  <c r="L125" i="15"/>
  <c r="M125" i="15" s="1"/>
  <c r="R124" i="15"/>
  <c r="S124" i="15" s="1"/>
  <c r="P124" i="15"/>
  <c r="Q124" i="15" s="1"/>
  <c r="N124" i="15"/>
  <c r="O124" i="15" s="1"/>
  <c r="L124" i="15"/>
  <c r="M124" i="15" s="1"/>
  <c r="T123" i="15"/>
  <c r="U123" i="15" s="1"/>
  <c r="R123" i="15"/>
  <c r="S123" i="15" s="1"/>
  <c r="P123" i="15"/>
  <c r="Q123" i="15" s="1"/>
  <c r="N123" i="15"/>
  <c r="O123" i="15" s="1"/>
  <c r="L123" i="15"/>
  <c r="M123" i="15" s="1"/>
  <c r="R122" i="15"/>
  <c r="S122" i="15" s="1"/>
  <c r="P122" i="15"/>
  <c r="Q122" i="15" s="1"/>
  <c r="N122" i="15"/>
  <c r="O122" i="15" s="1"/>
  <c r="L122" i="15"/>
  <c r="M122" i="15" s="1"/>
  <c r="T121" i="15"/>
  <c r="U121" i="15" s="1"/>
  <c r="R121" i="15"/>
  <c r="S121" i="15" s="1"/>
  <c r="P121" i="15"/>
  <c r="Q121" i="15" s="1"/>
  <c r="L121" i="15"/>
  <c r="M121" i="15" s="1"/>
  <c r="T120" i="15"/>
  <c r="U120" i="15" s="1"/>
  <c r="R120" i="15"/>
  <c r="S120" i="15" s="1"/>
  <c r="P120" i="15"/>
  <c r="Q120" i="15" s="1"/>
  <c r="N120" i="15"/>
  <c r="O120" i="15" s="1"/>
  <c r="L120" i="15"/>
  <c r="M120" i="15" s="1"/>
  <c r="T119" i="15"/>
  <c r="U119" i="15" s="1"/>
  <c r="R119" i="15"/>
  <c r="S119" i="15" s="1"/>
  <c r="Q119" i="15"/>
  <c r="P119" i="15"/>
  <c r="N119" i="15"/>
  <c r="O119" i="15" s="1"/>
  <c r="L119" i="15"/>
  <c r="M119" i="15" s="1"/>
  <c r="T118" i="15"/>
  <c r="U118" i="15" s="1"/>
  <c r="R118" i="15"/>
  <c r="S118" i="15" s="1"/>
  <c r="P118" i="15"/>
  <c r="Q118" i="15" s="1"/>
  <c r="N118" i="15"/>
  <c r="O118" i="15" s="1"/>
  <c r="L118" i="15"/>
  <c r="M118" i="15" s="1"/>
  <c r="O110" i="15"/>
  <c r="N110" i="15"/>
  <c r="R93" i="15" s="1"/>
  <c r="M110" i="15"/>
  <c r="Q93" i="15"/>
  <c r="AD84" i="15"/>
  <c r="AD83" i="15"/>
  <c r="AD82" i="15"/>
  <c r="AD81" i="15"/>
  <c r="AD80" i="15"/>
  <c r="AD79" i="15"/>
  <c r="AD78" i="15"/>
  <c r="AD77" i="15"/>
  <c r="AD76" i="15"/>
  <c r="AD75" i="15"/>
  <c r="AD74" i="15"/>
  <c r="AD73" i="15"/>
  <c r="AD72" i="15"/>
  <c r="AD71" i="15"/>
  <c r="AD70" i="15"/>
  <c r="AD69" i="15"/>
  <c r="AD68" i="15"/>
  <c r="AD28" i="15"/>
  <c r="AE28" i="15" s="1"/>
  <c r="Z28" i="15"/>
  <c r="X28" i="15"/>
  <c r="G85" i="15" s="1"/>
  <c r="AG84" i="15" s="1"/>
  <c r="V28" i="15"/>
  <c r="T28" i="15"/>
  <c r="U28" i="15" s="1"/>
  <c r="AD27" i="15"/>
  <c r="AE27" i="15" s="1"/>
  <c r="Z27" i="15"/>
  <c r="Y27" i="15"/>
  <c r="X27" i="15"/>
  <c r="G84" i="15" s="1"/>
  <c r="AG83" i="15" s="1"/>
  <c r="V27" i="15"/>
  <c r="W27" i="15" s="1"/>
  <c r="T27" i="15"/>
  <c r="AD26" i="15"/>
  <c r="AE26" i="15" s="1"/>
  <c r="Z26" i="15"/>
  <c r="X26" i="15"/>
  <c r="Y26" i="15" s="1"/>
  <c r="V26" i="15"/>
  <c r="T26" i="15"/>
  <c r="U26" i="15" s="1"/>
  <c r="AD25" i="15"/>
  <c r="AE25" i="15" s="1"/>
  <c r="Z25" i="15"/>
  <c r="AA25" i="15" s="1"/>
  <c r="X25" i="15"/>
  <c r="Y25" i="15" s="1"/>
  <c r="V25" i="15"/>
  <c r="F82" i="15" s="1"/>
  <c r="T25" i="15"/>
  <c r="E82" i="15" s="1"/>
  <c r="AC81" i="15" s="1"/>
  <c r="AD24" i="15"/>
  <c r="AE24" i="15" s="1"/>
  <c r="Z24" i="15"/>
  <c r="X24" i="15"/>
  <c r="Y24" i="15" s="1"/>
  <c r="V24" i="15"/>
  <c r="F81" i="15" s="1"/>
  <c r="T24" i="15"/>
  <c r="U24" i="15" s="1"/>
  <c r="AD23" i="15"/>
  <c r="AE23" i="15" s="1"/>
  <c r="Z23" i="15"/>
  <c r="AA23" i="15" s="1"/>
  <c r="X23" i="15"/>
  <c r="Y23" i="15" s="1"/>
  <c r="V23" i="15"/>
  <c r="W23" i="15" s="1"/>
  <c r="T23" i="15"/>
  <c r="AD22" i="15"/>
  <c r="AE22" i="15" s="1"/>
  <c r="Z22" i="15"/>
  <c r="X22" i="15"/>
  <c r="Y22" i="15" s="1"/>
  <c r="V22" i="15"/>
  <c r="T22" i="15"/>
  <c r="U22" i="15" s="1"/>
  <c r="AD21" i="15"/>
  <c r="AE21" i="15" s="1"/>
  <c r="Z21" i="15"/>
  <c r="AA21" i="15" s="1"/>
  <c r="X21" i="15"/>
  <c r="Y21" i="15" s="1"/>
  <c r="V21" i="15"/>
  <c r="F78" i="15" s="1"/>
  <c r="T21" i="15"/>
  <c r="E78" i="15" s="1"/>
  <c r="AE77" i="15" s="1"/>
  <c r="AD20" i="15"/>
  <c r="AE20" i="15" s="1"/>
  <c r="Z20" i="15"/>
  <c r="X20" i="15"/>
  <c r="Y20" i="15" s="1"/>
  <c r="V20" i="15"/>
  <c r="F77" i="15" s="1"/>
  <c r="T20" i="15"/>
  <c r="U20" i="15" s="1"/>
  <c r="AD19" i="15"/>
  <c r="AE19" i="15" s="1"/>
  <c r="Z19" i="15"/>
  <c r="AA19" i="15" s="1"/>
  <c r="X19" i="15"/>
  <c r="Y19" i="15" s="1"/>
  <c r="V19" i="15"/>
  <c r="W19" i="15" s="1"/>
  <c r="T19" i="15"/>
  <c r="AD18" i="15"/>
  <c r="AE18" i="15" s="1"/>
  <c r="Z18" i="15"/>
  <c r="X18" i="15"/>
  <c r="Y18" i="15" s="1"/>
  <c r="V18" i="15"/>
  <c r="T18" i="15"/>
  <c r="U18" i="15" s="1"/>
  <c r="AD17" i="15"/>
  <c r="AE17" i="15" s="1"/>
  <c r="Z17" i="15"/>
  <c r="AA17" i="15" s="1"/>
  <c r="X17" i="15"/>
  <c r="Y17" i="15" s="1"/>
  <c r="V17" i="15"/>
  <c r="F74" i="15" s="1"/>
  <c r="T17" i="15"/>
  <c r="E74" i="15" s="1"/>
  <c r="AE73" i="15" s="1"/>
  <c r="AD16" i="15"/>
  <c r="AE16" i="15" s="1"/>
  <c r="AA16" i="15"/>
  <c r="X16" i="15"/>
  <c r="G73" i="15" s="1"/>
  <c r="AH72" i="15" s="1"/>
  <c r="V16" i="15"/>
  <c r="W16" i="15" s="1"/>
  <c r="T16" i="15"/>
  <c r="E73" i="15" s="1"/>
  <c r="AD15" i="15"/>
  <c r="AE15" i="15" s="1"/>
  <c r="Z15" i="15"/>
  <c r="AA15" i="15" s="1"/>
  <c r="X15" i="15"/>
  <c r="Y15" i="15" s="1"/>
  <c r="V15" i="15"/>
  <c r="F72" i="15" s="1"/>
  <c r="T15" i="15"/>
  <c r="E72" i="15" s="1"/>
  <c r="N121" i="15"/>
  <c r="O121" i="15" s="1"/>
  <c r="AD14" i="15"/>
  <c r="AE14" i="15" s="1"/>
  <c r="Z14" i="15"/>
  <c r="AA14" i="15" s="1"/>
  <c r="X14" i="15"/>
  <c r="Y14" i="15" s="1"/>
  <c r="V14" i="15"/>
  <c r="T14" i="15"/>
  <c r="E71" i="15" s="1"/>
  <c r="AD13" i="15"/>
  <c r="AE13" i="15" s="1"/>
  <c r="Z13" i="15"/>
  <c r="X13" i="15"/>
  <c r="V13" i="15"/>
  <c r="W13" i="15" s="1"/>
  <c r="T13" i="15"/>
  <c r="E70" i="15" s="1"/>
  <c r="AD12" i="15"/>
  <c r="AE12" i="15" s="1"/>
  <c r="Z12" i="15"/>
  <c r="X12" i="15"/>
  <c r="Y12" i="15" s="1"/>
  <c r="V12" i="15"/>
  <c r="F69" i="15" s="1"/>
  <c r="H22" i="6"/>
  <c r="H21" i="6"/>
  <c r="H20" i="6"/>
  <c r="H19" i="6"/>
  <c r="H18" i="6"/>
  <c r="G18" i="6"/>
  <c r="H17" i="6"/>
  <c r="H16" i="6"/>
  <c r="H15" i="6"/>
  <c r="H14" i="6"/>
  <c r="H13" i="6"/>
  <c r="H12" i="6"/>
  <c r="H11" i="6"/>
  <c r="F10" i="6"/>
  <c r="G16" i="6" s="1"/>
  <c r="M147" i="5"/>
  <c r="G147" i="5"/>
  <c r="D147" i="5"/>
  <c r="M146" i="5"/>
  <c r="G146" i="5"/>
  <c r="D146" i="5"/>
  <c r="G145" i="5"/>
  <c r="D145" i="5"/>
  <c r="G144" i="5"/>
  <c r="D144" i="5"/>
  <c r="G143" i="5"/>
  <c r="D143" i="5"/>
  <c r="M143" i="5" s="1"/>
  <c r="G142" i="5"/>
  <c r="D142" i="5"/>
  <c r="G141" i="5"/>
  <c r="D141" i="5"/>
  <c r="G140" i="5"/>
  <c r="D140" i="5"/>
  <c r="M140" i="5" s="1"/>
  <c r="M139" i="5"/>
  <c r="G139" i="5"/>
  <c r="D139" i="5"/>
  <c r="M138" i="5"/>
  <c r="G138" i="5"/>
  <c r="D138" i="5"/>
  <c r="M137" i="5"/>
  <c r="G137" i="5"/>
  <c r="D137" i="5"/>
  <c r="G136" i="5"/>
  <c r="D136" i="5"/>
  <c r="G135" i="5"/>
  <c r="D135" i="5"/>
  <c r="M135" i="5" s="1"/>
  <c r="G134" i="5"/>
  <c r="D134" i="5"/>
  <c r="D130" i="5" s="1"/>
  <c r="M133" i="5"/>
  <c r="G133" i="5"/>
  <c r="D133" i="5"/>
  <c r="G132" i="5"/>
  <c r="D132" i="5"/>
  <c r="M131" i="5"/>
  <c r="G131" i="5"/>
  <c r="D131" i="5"/>
  <c r="I130" i="5"/>
  <c r="H130" i="5"/>
  <c r="F130" i="5"/>
  <c r="E130" i="5"/>
  <c r="M118" i="5"/>
  <c r="L118" i="5"/>
  <c r="K118" i="5"/>
  <c r="J118" i="5"/>
  <c r="M117" i="5"/>
  <c r="L117" i="5"/>
  <c r="K117" i="5"/>
  <c r="J117" i="5"/>
  <c r="M116" i="5"/>
  <c r="L116" i="5"/>
  <c r="K116" i="5"/>
  <c r="J116" i="5"/>
  <c r="M115" i="5"/>
  <c r="L115" i="5"/>
  <c r="K115" i="5"/>
  <c r="J115" i="5"/>
  <c r="M114" i="5"/>
  <c r="L114" i="5"/>
  <c r="K114" i="5"/>
  <c r="J114" i="5"/>
  <c r="M113" i="5"/>
  <c r="L113" i="5"/>
  <c r="K113" i="5"/>
  <c r="J113" i="5"/>
  <c r="M112" i="5"/>
  <c r="L112" i="5"/>
  <c r="K112" i="5"/>
  <c r="J112" i="5"/>
  <c r="M111" i="5"/>
  <c r="L111" i="5"/>
  <c r="K111" i="5"/>
  <c r="J111" i="5"/>
  <c r="M110" i="5"/>
  <c r="L110" i="5"/>
  <c r="K110" i="5"/>
  <c r="J110" i="5"/>
  <c r="M109" i="5"/>
  <c r="L109" i="5"/>
  <c r="K109" i="5"/>
  <c r="J109" i="5"/>
  <c r="M108" i="5"/>
  <c r="L108" i="5"/>
  <c r="K108" i="5"/>
  <c r="J108" i="5"/>
  <c r="M107" i="5"/>
  <c r="L107" i="5"/>
  <c r="K107" i="5"/>
  <c r="J107" i="5"/>
  <c r="M106" i="5"/>
  <c r="L106" i="5"/>
  <c r="K106" i="5"/>
  <c r="J106" i="5"/>
  <c r="M105" i="5"/>
  <c r="L105" i="5"/>
  <c r="K105" i="5"/>
  <c r="J105" i="5"/>
  <c r="M104" i="5"/>
  <c r="L104" i="5"/>
  <c r="K104" i="5"/>
  <c r="J104" i="5"/>
  <c r="M103" i="5"/>
  <c r="L103" i="5"/>
  <c r="K103" i="5"/>
  <c r="J103" i="5"/>
  <c r="M102" i="5"/>
  <c r="L102" i="5"/>
  <c r="K102" i="5"/>
  <c r="J102" i="5"/>
  <c r="I98" i="5"/>
  <c r="H98" i="5"/>
  <c r="G34" i="5"/>
  <c r="D34" i="5"/>
  <c r="M34" i="5" s="1"/>
  <c r="G33" i="5"/>
  <c r="D33" i="5"/>
  <c r="M33" i="5" s="1"/>
  <c r="G32" i="5"/>
  <c r="D32" i="5"/>
  <c r="G31" i="5"/>
  <c r="D31" i="5"/>
  <c r="G30" i="5"/>
  <c r="D30" i="5"/>
  <c r="G29" i="5"/>
  <c r="D29" i="5"/>
  <c r="M29" i="5" s="1"/>
  <c r="M28" i="5"/>
  <c r="G28" i="5"/>
  <c r="D28" i="5"/>
  <c r="G27" i="5"/>
  <c r="D27" i="5"/>
  <c r="G26" i="5"/>
  <c r="D26" i="5"/>
  <c r="M26" i="5" s="1"/>
  <c r="G25" i="5"/>
  <c r="D25" i="5"/>
  <c r="M25" i="5" s="1"/>
  <c r="G24" i="5"/>
  <c r="D24" i="5"/>
  <c r="M24" i="5" s="1"/>
  <c r="M23" i="5"/>
  <c r="N23" i="5" s="1"/>
  <c r="G23" i="5"/>
  <c r="D23" i="5"/>
  <c r="G22" i="5"/>
  <c r="D22" i="5"/>
  <c r="G21" i="5"/>
  <c r="D21" i="5"/>
  <c r="M21" i="5" s="1"/>
  <c r="M20" i="5"/>
  <c r="G20" i="5"/>
  <c r="D20" i="5"/>
  <c r="G19" i="5"/>
  <c r="D19" i="5"/>
  <c r="M19" i="5" s="1"/>
  <c r="M18" i="5"/>
  <c r="G18" i="5"/>
  <c r="D18" i="5"/>
  <c r="I17" i="5"/>
  <c r="H17" i="5"/>
  <c r="F17" i="5"/>
  <c r="E17" i="5"/>
  <c r="K147" i="13"/>
  <c r="J147" i="13"/>
  <c r="G147" i="13"/>
  <c r="D147" i="13"/>
  <c r="M147" i="13" s="1"/>
  <c r="K146" i="13"/>
  <c r="G146" i="13"/>
  <c r="D146" i="13"/>
  <c r="M146" i="13" s="1"/>
  <c r="M145" i="13"/>
  <c r="G145" i="13"/>
  <c r="K145" i="13" s="1"/>
  <c r="D145" i="13"/>
  <c r="J145" i="13" s="1"/>
  <c r="G144" i="13"/>
  <c r="K144" i="13" s="1"/>
  <c r="D144" i="13"/>
  <c r="M144" i="13" s="1"/>
  <c r="M143" i="13"/>
  <c r="K143" i="13"/>
  <c r="G143" i="13"/>
  <c r="D143" i="13"/>
  <c r="M142" i="13"/>
  <c r="K142" i="13"/>
  <c r="G142" i="13"/>
  <c r="D142" i="13"/>
  <c r="J142" i="13" s="1"/>
  <c r="G141" i="13"/>
  <c r="K141" i="13" s="1"/>
  <c r="D141" i="13"/>
  <c r="G140" i="13"/>
  <c r="M140" i="13" s="1"/>
  <c r="D140" i="13"/>
  <c r="K139" i="13"/>
  <c r="J139" i="13"/>
  <c r="G139" i="13"/>
  <c r="D139" i="13"/>
  <c r="M139" i="13" s="1"/>
  <c r="K138" i="13"/>
  <c r="G138" i="13"/>
  <c r="D138" i="13"/>
  <c r="M138" i="13" s="1"/>
  <c r="M137" i="13"/>
  <c r="G137" i="13"/>
  <c r="K137" i="13" s="1"/>
  <c r="D137" i="13"/>
  <c r="J137" i="13" s="1"/>
  <c r="G136" i="13"/>
  <c r="K136" i="13" s="1"/>
  <c r="D136" i="13"/>
  <c r="M136" i="13" s="1"/>
  <c r="M135" i="13"/>
  <c r="K135" i="13"/>
  <c r="G135" i="13"/>
  <c r="D135" i="13"/>
  <c r="M134" i="13"/>
  <c r="K134" i="13"/>
  <c r="G134" i="13"/>
  <c r="D134" i="13"/>
  <c r="J134" i="13" s="1"/>
  <c r="G133" i="13"/>
  <c r="K133" i="13" s="1"/>
  <c r="D133" i="13"/>
  <c r="G132" i="13"/>
  <c r="M132" i="13" s="1"/>
  <c r="D132" i="13"/>
  <c r="K131" i="13"/>
  <c r="J131" i="13"/>
  <c r="G131" i="13"/>
  <c r="D131" i="13"/>
  <c r="M131" i="13" s="1"/>
  <c r="I130" i="13"/>
  <c r="H130" i="13"/>
  <c r="G130" i="13"/>
  <c r="K130" i="13" s="1"/>
  <c r="F130" i="13"/>
  <c r="E130" i="13"/>
  <c r="M118" i="13"/>
  <c r="L118" i="13"/>
  <c r="K118" i="13"/>
  <c r="J118" i="13"/>
  <c r="M117" i="13"/>
  <c r="L117" i="13"/>
  <c r="K117" i="13"/>
  <c r="J117" i="13"/>
  <c r="M116" i="13"/>
  <c r="L116" i="13"/>
  <c r="K116" i="13"/>
  <c r="J116" i="13"/>
  <c r="M115" i="13"/>
  <c r="L115" i="13"/>
  <c r="K115" i="13"/>
  <c r="J115" i="13"/>
  <c r="M114" i="13"/>
  <c r="L114" i="13"/>
  <c r="K114" i="13"/>
  <c r="J114" i="13"/>
  <c r="M113" i="13"/>
  <c r="L113" i="13"/>
  <c r="K113" i="13"/>
  <c r="J113" i="13"/>
  <c r="M112" i="13"/>
  <c r="L112" i="13"/>
  <c r="K112" i="13"/>
  <c r="J112" i="13"/>
  <c r="M111" i="13"/>
  <c r="L111" i="13"/>
  <c r="K111" i="13"/>
  <c r="J111" i="13"/>
  <c r="M110" i="13"/>
  <c r="L110" i="13"/>
  <c r="K110" i="13"/>
  <c r="J110" i="13"/>
  <c r="M109" i="13"/>
  <c r="L109" i="13"/>
  <c r="K109" i="13"/>
  <c r="J109" i="13"/>
  <c r="M108" i="13"/>
  <c r="L108" i="13"/>
  <c r="K108" i="13"/>
  <c r="J108" i="13"/>
  <c r="M107" i="13"/>
  <c r="L107" i="13"/>
  <c r="K107" i="13"/>
  <c r="J107" i="13"/>
  <c r="M106" i="13"/>
  <c r="L106" i="13"/>
  <c r="K106" i="13"/>
  <c r="J106" i="13"/>
  <c r="M105" i="13"/>
  <c r="L105" i="13"/>
  <c r="K105" i="13"/>
  <c r="J105" i="13"/>
  <c r="M104" i="13"/>
  <c r="L104" i="13"/>
  <c r="K104" i="13"/>
  <c r="J104" i="13"/>
  <c r="M103" i="13"/>
  <c r="L103" i="13"/>
  <c r="K103" i="13"/>
  <c r="J103" i="13"/>
  <c r="M102" i="13"/>
  <c r="L102" i="13"/>
  <c r="K102" i="13"/>
  <c r="J102" i="13"/>
  <c r="I98" i="13"/>
  <c r="H98" i="13"/>
  <c r="B71" i="13"/>
  <c r="C71" i="13"/>
  <c r="C76" i="13"/>
  <c r="G109" i="4"/>
  <c r="F109" i="4"/>
  <c r="C109" i="4"/>
  <c r="B109" i="4"/>
  <c r="K98" i="4"/>
  <c r="J98" i="4"/>
  <c r="I98" i="4"/>
  <c r="H98" i="4"/>
  <c r="G98" i="4"/>
  <c r="F98" i="4"/>
  <c r="E98" i="4"/>
  <c r="D98" i="4"/>
  <c r="C98" i="4"/>
  <c r="J55" i="4"/>
  <c r="I55" i="4"/>
  <c r="F55" i="4"/>
  <c r="E55" i="4"/>
  <c r="L54" i="4"/>
  <c r="L55" i="4" s="1"/>
  <c r="K54" i="4"/>
  <c r="K55" i="4" s="1"/>
  <c r="J54" i="4"/>
  <c r="I54" i="4"/>
  <c r="H54" i="4"/>
  <c r="H55" i="4" s="1"/>
  <c r="G54" i="4"/>
  <c r="G55" i="4" s="1"/>
  <c r="F54" i="4"/>
  <c r="E54" i="4"/>
  <c r="D54" i="4"/>
  <c r="D55" i="4" s="1"/>
  <c r="C54" i="4"/>
  <c r="C55" i="4" s="1"/>
  <c r="L53" i="4"/>
  <c r="K53" i="4"/>
  <c r="J53" i="4"/>
  <c r="I53" i="4"/>
  <c r="H53" i="4"/>
  <c r="G53" i="4"/>
  <c r="F53" i="4"/>
  <c r="E53" i="4"/>
  <c r="D53" i="4"/>
  <c r="K16" i="4"/>
  <c r="J16" i="4"/>
  <c r="G16" i="4"/>
  <c r="F16" i="4"/>
  <c r="C16" i="4"/>
  <c r="L15" i="4"/>
  <c r="L16" i="4" s="1"/>
  <c r="K15" i="4"/>
  <c r="J15" i="4"/>
  <c r="I15" i="4"/>
  <c r="I16" i="4" s="1"/>
  <c r="H15" i="4"/>
  <c r="H16" i="4" s="1"/>
  <c r="G15" i="4"/>
  <c r="F15" i="4"/>
  <c r="E15" i="4"/>
  <c r="E16" i="4" s="1"/>
  <c r="D15" i="4"/>
  <c r="D16" i="4" s="1"/>
  <c r="C15" i="4"/>
  <c r="L14" i="4"/>
  <c r="K14" i="4"/>
  <c r="J14" i="4"/>
  <c r="I14" i="4"/>
  <c r="H14" i="4"/>
  <c r="G14" i="4"/>
  <c r="F14" i="4"/>
  <c r="E14" i="4"/>
  <c r="D14" i="4"/>
  <c r="K50" i="2"/>
  <c r="G50" i="2"/>
  <c r="Q49" i="2"/>
  <c r="P49" i="2"/>
  <c r="K49" i="2"/>
  <c r="G49" i="2"/>
  <c r="Q48" i="2"/>
  <c r="P48" i="2"/>
  <c r="K48" i="2"/>
  <c r="G48" i="2"/>
  <c r="Q47" i="2"/>
  <c r="P47" i="2"/>
  <c r="K47" i="2"/>
  <c r="G47" i="2"/>
  <c r="Q46" i="2"/>
  <c r="P46" i="2"/>
  <c r="K46" i="2"/>
  <c r="G46" i="2"/>
  <c r="Q45" i="2"/>
  <c r="P45" i="2"/>
  <c r="K45" i="2"/>
  <c r="G45" i="2"/>
  <c r="Q44" i="2"/>
  <c r="P44" i="2"/>
  <c r="K44" i="2"/>
  <c r="G44" i="2"/>
  <c r="Q43" i="2"/>
  <c r="P43" i="2"/>
  <c r="K43" i="2"/>
  <c r="G43" i="2"/>
  <c r="Q42" i="2"/>
  <c r="P42" i="2"/>
  <c r="K42" i="2"/>
  <c r="G42" i="2"/>
  <c r="T325" i="1"/>
  <c r="S325" i="1"/>
  <c r="R325" i="1"/>
  <c r="Q325" i="1"/>
  <c r="P325" i="1"/>
  <c r="O325" i="1"/>
  <c r="N325" i="1"/>
  <c r="I325" i="1"/>
  <c r="H325" i="1"/>
  <c r="G325" i="1"/>
  <c r="F325" i="1"/>
  <c r="E325" i="1"/>
  <c r="D325" i="1"/>
  <c r="C325" i="1"/>
  <c r="AC324" i="1"/>
  <c r="AB324" i="1"/>
  <c r="AA324" i="1"/>
  <c r="Z324" i="1"/>
  <c r="Y324" i="1"/>
  <c r="X324" i="1"/>
  <c r="AC323" i="1"/>
  <c r="AB323" i="1"/>
  <c r="AA323" i="1"/>
  <c r="Z323" i="1"/>
  <c r="Y323" i="1"/>
  <c r="X323" i="1"/>
  <c r="AC322" i="1"/>
  <c r="AB322" i="1"/>
  <c r="AA322" i="1"/>
  <c r="Z322" i="1"/>
  <c r="Y322" i="1"/>
  <c r="X322" i="1"/>
  <c r="AC321" i="1"/>
  <c r="AB321" i="1"/>
  <c r="AA321" i="1"/>
  <c r="Z321" i="1"/>
  <c r="Y321" i="1"/>
  <c r="X321" i="1"/>
  <c r="AC320" i="1"/>
  <c r="AB320" i="1"/>
  <c r="AA320" i="1"/>
  <c r="Z320" i="1"/>
  <c r="Y320" i="1"/>
  <c r="X320" i="1"/>
  <c r="AC319" i="1"/>
  <c r="AB319" i="1"/>
  <c r="AA319" i="1"/>
  <c r="Z319" i="1"/>
  <c r="Y319" i="1"/>
  <c r="X319" i="1"/>
  <c r="AC318" i="1"/>
  <c r="AB318" i="1"/>
  <c r="AA318" i="1"/>
  <c r="Z318" i="1"/>
  <c r="Y318" i="1"/>
  <c r="X318" i="1"/>
  <c r="AC317" i="1"/>
  <c r="AB317" i="1"/>
  <c r="AA317" i="1"/>
  <c r="Z317" i="1"/>
  <c r="Y317" i="1"/>
  <c r="X317" i="1"/>
  <c r="AC316" i="1"/>
  <c r="AB316" i="1"/>
  <c r="AA316" i="1"/>
  <c r="Z316" i="1"/>
  <c r="Y316" i="1"/>
  <c r="X316" i="1"/>
  <c r="AC315" i="1"/>
  <c r="AB315" i="1"/>
  <c r="AA315" i="1"/>
  <c r="Z315" i="1"/>
  <c r="Y315" i="1"/>
  <c r="X315" i="1"/>
  <c r="AC314" i="1"/>
  <c r="AB314" i="1"/>
  <c r="AA314" i="1"/>
  <c r="Z314" i="1"/>
  <c r="Y314" i="1"/>
  <c r="X314" i="1"/>
  <c r="AC313" i="1"/>
  <c r="AB313" i="1"/>
  <c r="AA313" i="1"/>
  <c r="Z313" i="1"/>
  <c r="Y313" i="1"/>
  <c r="X313" i="1"/>
  <c r="AC312" i="1"/>
  <c r="AB312" i="1"/>
  <c r="AA312" i="1"/>
  <c r="Z312" i="1"/>
  <c r="Y312" i="1"/>
  <c r="X312" i="1"/>
  <c r="AC311" i="1"/>
  <c r="AB311" i="1"/>
  <c r="AA311" i="1"/>
  <c r="Z311" i="1"/>
  <c r="Y311" i="1"/>
  <c r="X311" i="1"/>
  <c r="AC310" i="1"/>
  <c r="AB310" i="1"/>
  <c r="AA310" i="1"/>
  <c r="Z310" i="1"/>
  <c r="Y310" i="1"/>
  <c r="X310" i="1"/>
  <c r="X325" i="1" s="1"/>
  <c r="AC309" i="1"/>
  <c r="AB309" i="1"/>
  <c r="AA309" i="1"/>
  <c r="Z309" i="1"/>
  <c r="Y309" i="1"/>
  <c r="X309" i="1"/>
  <c r="AC308" i="1"/>
  <c r="AB308" i="1"/>
  <c r="AB325" i="1" s="1"/>
  <c r="AA308" i="1"/>
  <c r="AA325" i="1" s="1"/>
  <c r="Z308" i="1"/>
  <c r="Y308" i="1"/>
  <c r="X308" i="1"/>
  <c r="Z302" i="1"/>
  <c r="T302" i="1"/>
  <c r="S302" i="1"/>
  <c r="R302" i="1"/>
  <c r="Q302" i="1"/>
  <c r="P302" i="1"/>
  <c r="O302" i="1"/>
  <c r="N302" i="1"/>
  <c r="I302" i="1"/>
  <c r="H302" i="1"/>
  <c r="G302" i="1"/>
  <c r="F302" i="1"/>
  <c r="E302" i="1"/>
  <c r="D302" i="1"/>
  <c r="C302" i="1"/>
  <c r="AC301" i="1"/>
  <c r="AB301" i="1"/>
  <c r="AA301" i="1"/>
  <c r="Z301" i="1"/>
  <c r="Y301" i="1"/>
  <c r="X301" i="1"/>
  <c r="AC300" i="1"/>
  <c r="AB300" i="1"/>
  <c r="AA300" i="1"/>
  <c r="Z300" i="1"/>
  <c r="Y300" i="1"/>
  <c r="X300" i="1"/>
  <c r="AC299" i="1"/>
  <c r="AB299" i="1"/>
  <c r="AA299" i="1"/>
  <c r="Z299" i="1"/>
  <c r="Y299" i="1"/>
  <c r="X299" i="1"/>
  <c r="AC298" i="1"/>
  <c r="AB298" i="1"/>
  <c r="AA298" i="1"/>
  <c r="Z298" i="1"/>
  <c r="Y298" i="1"/>
  <c r="X298" i="1"/>
  <c r="AC297" i="1"/>
  <c r="AB297" i="1"/>
  <c r="AA297" i="1"/>
  <c r="Z297" i="1"/>
  <c r="Y297" i="1"/>
  <c r="X297" i="1"/>
  <c r="AC296" i="1"/>
  <c r="AB296" i="1"/>
  <c r="AA296" i="1"/>
  <c r="Z296" i="1"/>
  <c r="Y296" i="1"/>
  <c r="X296" i="1"/>
  <c r="AC295" i="1"/>
  <c r="AB295" i="1"/>
  <c r="AA295" i="1"/>
  <c r="Z295" i="1"/>
  <c r="Y295" i="1"/>
  <c r="X295" i="1"/>
  <c r="AC294" i="1"/>
  <c r="AB294" i="1"/>
  <c r="AA294" i="1"/>
  <c r="Z294" i="1"/>
  <c r="Y294" i="1"/>
  <c r="X294" i="1"/>
  <c r="AC293" i="1"/>
  <c r="AB293" i="1"/>
  <c r="AA293" i="1"/>
  <c r="Z293" i="1"/>
  <c r="Y293" i="1"/>
  <c r="X293" i="1"/>
  <c r="AC292" i="1"/>
  <c r="AB292" i="1"/>
  <c r="AA292" i="1"/>
  <c r="Z292" i="1"/>
  <c r="Y292" i="1"/>
  <c r="X292" i="1"/>
  <c r="AC291" i="1"/>
  <c r="AB291" i="1"/>
  <c r="AA291" i="1"/>
  <c r="Z291" i="1"/>
  <c r="Y291" i="1"/>
  <c r="X291" i="1"/>
  <c r="AC290" i="1"/>
  <c r="AB290" i="1"/>
  <c r="AA290" i="1"/>
  <c r="Z290" i="1"/>
  <c r="Y290" i="1"/>
  <c r="X290" i="1"/>
  <c r="AC289" i="1"/>
  <c r="AB289" i="1"/>
  <c r="AA289" i="1"/>
  <c r="Z289" i="1"/>
  <c r="Y289" i="1"/>
  <c r="X289" i="1"/>
  <c r="AC288" i="1"/>
  <c r="AB288" i="1"/>
  <c r="AA288" i="1"/>
  <c r="Z288" i="1"/>
  <c r="Y288" i="1"/>
  <c r="X288" i="1"/>
  <c r="AC287" i="1"/>
  <c r="AB287" i="1"/>
  <c r="AA287" i="1"/>
  <c r="AA302" i="1" s="1"/>
  <c r="Z287" i="1"/>
  <c r="Y287" i="1"/>
  <c r="X287" i="1"/>
  <c r="AC286" i="1"/>
  <c r="AB286" i="1"/>
  <c r="AA286" i="1"/>
  <c r="Z286" i="1"/>
  <c r="Y286" i="1"/>
  <c r="X286" i="1"/>
  <c r="AC285" i="1"/>
  <c r="AC302" i="1" s="1"/>
  <c r="AB285" i="1"/>
  <c r="AB302" i="1" s="1"/>
  <c r="AA285" i="1"/>
  <c r="Z285" i="1"/>
  <c r="Y285" i="1"/>
  <c r="Y302" i="1" s="1"/>
  <c r="X285" i="1"/>
  <c r="X302" i="1" s="1"/>
  <c r="L165" i="1"/>
  <c r="K165" i="1"/>
  <c r="U163" i="1" s="1"/>
  <c r="J165" i="1"/>
  <c r="T158" i="1" s="1"/>
  <c r="V164" i="1"/>
  <c r="T164" i="1"/>
  <c r="V163" i="1"/>
  <c r="V162" i="1"/>
  <c r="U162" i="1"/>
  <c r="V161" i="1"/>
  <c r="U161" i="1"/>
  <c r="T161" i="1"/>
  <c r="V160" i="1"/>
  <c r="V159" i="1"/>
  <c r="V158" i="1"/>
  <c r="U158" i="1"/>
  <c r="V157" i="1"/>
  <c r="U157" i="1"/>
  <c r="T157" i="1"/>
  <c r="V156" i="1"/>
  <c r="T156" i="1"/>
  <c r="V155" i="1"/>
  <c r="V154" i="1"/>
  <c r="U154" i="1"/>
  <c r="V153" i="1"/>
  <c r="U153" i="1"/>
  <c r="T153" i="1"/>
  <c r="V152" i="1"/>
  <c r="V151" i="1"/>
  <c r="V150" i="1"/>
  <c r="V165" i="1" s="1"/>
  <c r="U150" i="1"/>
  <c r="V149" i="1"/>
  <c r="U149" i="1"/>
  <c r="T149" i="1"/>
  <c r="Q149" i="1"/>
  <c r="O149" i="1"/>
  <c r="O148" i="1" s="1"/>
  <c r="V148" i="1"/>
  <c r="Q148" i="1"/>
  <c r="AG92" i="1"/>
  <c r="AF92" i="1"/>
  <c r="AG91" i="1"/>
  <c r="AF91" i="1"/>
  <c r="AG90" i="1"/>
  <c r="AF90" i="1"/>
  <c r="W90" i="1"/>
  <c r="V90" i="1"/>
  <c r="U90" i="1"/>
  <c r="T90" i="1"/>
  <c r="AG89" i="1"/>
  <c r="AF89" i="1"/>
  <c r="AG88" i="1"/>
  <c r="AF88" i="1"/>
  <c r="AG87" i="1"/>
  <c r="AF87" i="1"/>
  <c r="AG86" i="1"/>
  <c r="AF86" i="1"/>
  <c r="AG85" i="1"/>
  <c r="AF85" i="1"/>
  <c r="AG84" i="1"/>
  <c r="AF84" i="1"/>
  <c r="AG83" i="1"/>
  <c r="AF83" i="1"/>
  <c r="AG82" i="1"/>
  <c r="AF82" i="1"/>
  <c r="AG81" i="1"/>
  <c r="AF81" i="1"/>
  <c r="AG80" i="1"/>
  <c r="AF80" i="1"/>
  <c r="AG79" i="1"/>
  <c r="AF79" i="1"/>
  <c r="AF93" i="1" s="1"/>
  <c r="AG78" i="1"/>
  <c r="AF78" i="1"/>
  <c r="AG77" i="1"/>
  <c r="AF77" i="1"/>
  <c r="AG76" i="1"/>
  <c r="AF76" i="1"/>
  <c r="AE38" i="1"/>
  <c r="AC36" i="1" s="1"/>
  <c r="AD36" i="1"/>
  <c r="AA36" i="1"/>
  <c r="Z36" i="1"/>
  <c r="X36" i="1"/>
  <c r="W36" i="1"/>
  <c r="V36" i="1"/>
  <c r="S36" i="1"/>
  <c r="AI9" i="1"/>
  <c r="AH9" i="1"/>
  <c r="AG9" i="1"/>
  <c r="AF9" i="1"/>
  <c r="AE9" i="1"/>
  <c r="AD9" i="1"/>
  <c r="AC9" i="1"/>
  <c r="AB9" i="1"/>
  <c r="AA9" i="1"/>
  <c r="G72" i="15" l="1"/>
  <c r="AH71" i="15" s="1"/>
  <c r="U17" i="15"/>
  <c r="G21" i="9"/>
  <c r="C66" i="9" s="1"/>
  <c r="I16" i="9"/>
  <c r="D61" i="9" s="1"/>
  <c r="G19" i="9"/>
  <c r="C64" i="9" s="1"/>
  <c r="G12" i="9"/>
  <c r="C57" i="9" s="1"/>
  <c r="X69" i="15"/>
  <c r="W20" i="15"/>
  <c r="G69" i="15"/>
  <c r="AG68" i="15" s="1"/>
  <c r="G81" i="15"/>
  <c r="AA26" i="15"/>
  <c r="AG72" i="15"/>
  <c r="G77" i="15"/>
  <c r="AG76" i="15" s="1"/>
  <c r="W15" i="15"/>
  <c r="Y16" i="15"/>
  <c r="F70" i="15"/>
  <c r="AC69" i="15" s="1"/>
  <c r="W24" i="15"/>
  <c r="G71" i="15"/>
  <c r="AH70" i="15" s="1"/>
  <c r="G79" i="15"/>
  <c r="AH83" i="15"/>
  <c r="G75" i="15"/>
  <c r="U21" i="15"/>
  <c r="U13" i="15"/>
  <c r="U16" i="15"/>
  <c r="E83" i="15"/>
  <c r="AE82" i="15" s="1"/>
  <c r="E85" i="15"/>
  <c r="AE84" i="15" s="1"/>
  <c r="H11" i="11"/>
  <c r="K19" i="11" s="1"/>
  <c r="D63" i="11" s="1"/>
  <c r="F63" i="11" s="1"/>
  <c r="J28" i="11"/>
  <c r="D11" i="11"/>
  <c r="G19" i="11" s="1"/>
  <c r="C63" i="11" s="1"/>
  <c r="E63" i="11" s="1"/>
  <c r="M133" i="13"/>
  <c r="D130" i="13"/>
  <c r="J133" i="13"/>
  <c r="AD302" i="1"/>
  <c r="M22" i="5"/>
  <c r="J130" i="5"/>
  <c r="U23" i="15"/>
  <c r="E80" i="15"/>
  <c r="AC325" i="1"/>
  <c r="J145" i="5"/>
  <c r="M145" i="5"/>
  <c r="AK81" i="7"/>
  <c r="AM81" i="7"/>
  <c r="H27" i="8"/>
  <c r="M32" i="5"/>
  <c r="AG93" i="1"/>
  <c r="J23" i="5"/>
  <c r="AE69" i="15"/>
  <c r="Y325" i="1"/>
  <c r="AD325" i="1" s="1"/>
  <c r="M27" i="5"/>
  <c r="F85" i="15"/>
  <c r="W28" i="15"/>
  <c r="M141" i="13"/>
  <c r="J141" i="13"/>
  <c r="P15" i="8"/>
  <c r="E75" i="8" s="1"/>
  <c r="P19" i="8"/>
  <c r="E71" i="8" s="1"/>
  <c r="P11" i="8"/>
  <c r="E79" i="8" s="1"/>
  <c r="P18" i="8"/>
  <c r="E72" i="8" s="1"/>
  <c r="P25" i="8"/>
  <c r="E65" i="8" s="1"/>
  <c r="P17" i="8"/>
  <c r="E73" i="8" s="1"/>
  <c r="P14" i="8"/>
  <c r="E76" i="8" s="1"/>
  <c r="P20" i="8"/>
  <c r="E70" i="8" s="1"/>
  <c r="P12" i="8"/>
  <c r="E78" i="8" s="1"/>
  <c r="P22" i="8"/>
  <c r="E68" i="8" s="1"/>
  <c r="G130" i="5"/>
  <c r="K130" i="5" s="1"/>
  <c r="Z325" i="1"/>
  <c r="K11" i="7"/>
  <c r="J85" i="7"/>
  <c r="D60" i="7" s="1"/>
  <c r="W67" i="7"/>
  <c r="J136" i="13"/>
  <c r="E84" i="15"/>
  <c r="U27" i="15"/>
  <c r="G76" i="15"/>
  <c r="P13" i="8"/>
  <c r="E77" i="8" s="1"/>
  <c r="E15" i="10"/>
  <c r="I15" i="10"/>
  <c r="E79" i="10" s="1"/>
  <c r="G15" i="10"/>
  <c r="D79" i="10" s="1"/>
  <c r="P149" i="1"/>
  <c r="P148" i="1" s="1"/>
  <c r="T151" i="1"/>
  <c r="U156" i="1"/>
  <c r="T159" i="1"/>
  <c r="U164" i="1"/>
  <c r="J28" i="5"/>
  <c r="M30" i="5"/>
  <c r="J133" i="5"/>
  <c r="G14" i="6"/>
  <c r="W12" i="15"/>
  <c r="AC73" i="15"/>
  <c r="W18" i="15"/>
  <c r="F75" i="15"/>
  <c r="AH80" i="15"/>
  <c r="AA24" i="15"/>
  <c r="G80" i="15"/>
  <c r="F10" i="8"/>
  <c r="D12" i="8"/>
  <c r="M12" i="8" s="1"/>
  <c r="J144" i="13"/>
  <c r="G70" i="15"/>
  <c r="Y13" i="15"/>
  <c r="AH76" i="15"/>
  <c r="AA20" i="15"/>
  <c r="AG80" i="15"/>
  <c r="H15" i="8"/>
  <c r="M15" i="8"/>
  <c r="Y36" i="1"/>
  <c r="U151" i="1"/>
  <c r="T154" i="1"/>
  <c r="U159" i="1"/>
  <c r="T162" i="1"/>
  <c r="J138" i="13"/>
  <c r="J146" i="13"/>
  <c r="D17" i="5"/>
  <c r="J32" i="5" s="1"/>
  <c r="J19" i="5"/>
  <c r="J146" i="5"/>
  <c r="G20" i="6"/>
  <c r="AC77" i="15"/>
  <c r="W22" i="15"/>
  <c r="F79" i="15"/>
  <c r="AH84" i="15"/>
  <c r="AA28" i="15"/>
  <c r="AH74" i="15"/>
  <c r="AG74" i="15"/>
  <c r="AE81" i="15"/>
  <c r="J143" i="13"/>
  <c r="J141" i="5"/>
  <c r="AA12" i="15"/>
  <c r="W26" i="15"/>
  <c r="F83" i="15"/>
  <c r="C63" i="7"/>
  <c r="G63" i="7"/>
  <c r="D63" i="7"/>
  <c r="T152" i="1"/>
  <c r="T160" i="1"/>
  <c r="J132" i="13"/>
  <c r="J140" i="13"/>
  <c r="J31" i="5"/>
  <c r="M134" i="5"/>
  <c r="J134" i="5"/>
  <c r="M136" i="5"/>
  <c r="H10" i="6"/>
  <c r="AE70" i="15"/>
  <c r="AA18" i="15"/>
  <c r="U25" i="15"/>
  <c r="AG71" i="15"/>
  <c r="F73" i="15"/>
  <c r="G74" i="15"/>
  <c r="I11" i="7"/>
  <c r="O11" i="7"/>
  <c r="G11" i="7"/>
  <c r="M18" i="8"/>
  <c r="H18" i="8"/>
  <c r="E23" i="10"/>
  <c r="I23" i="10"/>
  <c r="E71" i="10" s="1"/>
  <c r="G23" i="10"/>
  <c r="D71" i="10" s="1"/>
  <c r="G21" i="6"/>
  <c r="G17" i="6"/>
  <c r="G13" i="6"/>
  <c r="G19" i="6"/>
  <c r="G15" i="6"/>
  <c r="G11" i="6"/>
  <c r="AH78" i="15"/>
  <c r="AG78" i="15"/>
  <c r="T36" i="1"/>
  <c r="AB36" i="1"/>
  <c r="T148" i="1"/>
  <c r="U152" i="1"/>
  <c r="T155" i="1"/>
  <c r="U160" i="1"/>
  <c r="T163" i="1"/>
  <c r="K132" i="13"/>
  <c r="K140" i="13"/>
  <c r="G17" i="5"/>
  <c r="K34" i="5" s="1"/>
  <c r="J26" i="5"/>
  <c r="J137" i="5"/>
  <c r="M141" i="5"/>
  <c r="G22" i="6"/>
  <c r="F71" i="15"/>
  <c r="W14" i="15"/>
  <c r="AA22" i="15"/>
  <c r="G78" i="15"/>
  <c r="AM75" i="7"/>
  <c r="AK75" i="7"/>
  <c r="AM83" i="7"/>
  <c r="AK83" i="7"/>
  <c r="K16" i="8"/>
  <c r="D74" i="8" s="1"/>
  <c r="E13" i="10"/>
  <c r="I13" i="10"/>
  <c r="E81" i="10" s="1"/>
  <c r="G13" i="10"/>
  <c r="D81" i="10" s="1"/>
  <c r="J135" i="13"/>
  <c r="AE71" i="15"/>
  <c r="AC71" i="15"/>
  <c r="AE72" i="15"/>
  <c r="AC72" i="15"/>
  <c r="R60" i="12"/>
  <c r="I11" i="12"/>
  <c r="P60" i="12"/>
  <c r="Q43" i="12" s="1"/>
  <c r="M24" i="8"/>
  <c r="P24" i="8"/>
  <c r="E66" i="8" s="1"/>
  <c r="K26" i="8"/>
  <c r="D64" i="8" s="1"/>
  <c r="U36" i="1"/>
  <c r="U148" i="1"/>
  <c r="T150" i="1"/>
  <c r="U155" i="1"/>
  <c r="C76" i="5"/>
  <c r="J27" i="5"/>
  <c r="M31" i="5"/>
  <c r="M132" i="5"/>
  <c r="M142" i="5"/>
  <c r="J142" i="5"/>
  <c r="M144" i="5"/>
  <c r="G12" i="6"/>
  <c r="U19" i="15"/>
  <c r="E76" i="15"/>
  <c r="AG70" i="15"/>
  <c r="G82" i="15"/>
  <c r="AJ67" i="7"/>
  <c r="AD84" i="7"/>
  <c r="AI83" i="7"/>
  <c r="R43" i="12"/>
  <c r="E75" i="15"/>
  <c r="E77" i="15"/>
  <c r="E79" i="15"/>
  <c r="E81" i="15"/>
  <c r="X12" i="7"/>
  <c r="AN70" i="7"/>
  <c r="AN73" i="7"/>
  <c r="AI81" i="7"/>
  <c r="AJ83" i="7"/>
  <c r="M16" i="8"/>
  <c r="P16" i="8"/>
  <c r="E74" i="8" s="1"/>
  <c r="P21" i="8"/>
  <c r="E69" i="8" s="1"/>
  <c r="D26" i="8"/>
  <c r="H26" i="8" s="1"/>
  <c r="P27" i="8"/>
  <c r="E63" i="8" s="1"/>
  <c r="E19" i="10"/>
  <c r="I19" i="10"/>
  <c r="E75" i="10" s="1"/>
  <c r="G19" i="10"/>
  <c r="D75" i="10" s="1"/>
  <c r="U14" i="15"/>
  <c r="W17" i="15"/>
  <c r="W21" i="15"/>
  <c r="W25" i="15"/>
  <c r="AA27" i="15"/>
  <c r="Y28" i="15"/>
  <c r="X68" i="15"/>
  <c r="F76" i="15"/>
  <c r="F80" i="15"/>
  <c r="AF68" i="15" s="1" a="1"/>
  <c r="G83" i="15"/>
  <c r="Y12" i="7"/>
  <c r="AJ81" i="7"/>
  <c r="E63" i="7"/>
  <c r="N11" i="7"/>
  <c r="X68" i="7"/>
  <c r="X69" i="7" s="1"/>
  <c r="X71" i="7" s="1"/>
  <c r="E10" i="8"/>
  <c r="D10" i="8" s="1"/>
  <c r="M10" i="8" s="1"/>
  <c r="D11" i="8"/>
  <c r="H11" i="8" s="1"/>
  <c r="M21" i="8"/>
  <c r="G14" i="9"/>
  <c r="C59" i="9" s="1"/>
  <c r="E11" i="9"/>
  <c r="E25" i="10"/>
  <c r="I25" i="10"/>
  <c r="E69" i="10" s="1"/>
  <c r="G25" i="10"/>
  <c r="D69" i="10" s="1"/>
  <c r="AI75" i="7"/>
  <c r="AN83" i="7"/>
  <c r="G10" i="8"/>
  <c r="K24" i="8" s="1"/>
  <c r="D66" i="8" s="1"/>
  <c r="K11" i="8"/>
  <c r="D79" i="8" s="1"/>
  <c r="G11" i="10"/>
  <c r="E21" i="10"/>
  <c r="I21" i="10"/>
  <c r="E73" i="10" s="1"/>
  <c r="G21" i="10"/>
  <c r="D73" i="10" s="1"/>
  <c r="U15" i="15"/>
  <c r="AD85" i="15"/>
  <c r="F84" i="15"/>
  <c r="AI70" i="7"/>
  <c r="AI73" i="7"/>
  <c r="AJ75" i="7"/>
  <c r="AN81" i="7"/>
  <c r="I61" i="12"/>
  <c r="M14" i="8"/>
  <c r="K17" i="8"/>
  <c r="D73" i="8" s="1"/>
  <c r="P23" i="8"/>
  <c r="E67" i="8" s="1"/>
  <c r="P26" i="8"/>
  <c r="E64" i="8" s="1"/>
  <c r="I11" i="10"/>
  <c r="E27" i="10"/>
  <c r="I27" i="10"/>
  <c r="E67" i="10" s="1"/>
  <c r="G27" i="10"/>
  <c r="D67" i="10" s="1"/>
  <c r="AA13" i="15"/>
  <c r="AJ70" i="7"/>
  <c r="AJ73" i="7"/>
  <c r="AN79" i="7"/>
  <c r="H19" i="8"/>
  <c r="K19" i="8"/>
  <c r="D71" i="8" s="1"/>
  <c r="G20" i="9"/>
  <c r="C65" i="9" s="1"/>
  <c r="I20" i="9"/>
  <c r="D65" i="9" s="1"/>
  <c r="E17" i="10"/>
  <c r="I17" i="10"/>
  <c r="E77" i="10" s="1"/>
  <c r="G17" i="10"/>
  <c r="D77" i="10" s="1"/>
  <c r="AF68" i="7"/>
  <c r="AF76" i="7"/>
  <c r="AL76" i="7" s="1"/>
  <c r="AB84" i="7"/>
  <c r="AK84" i="7" s="1"/>
  <c r="J11" i="7"/>
  <c r="AF69" i="7"/>
  <c r="AL69" i="7" s="1"/>
  <c r="AF77" i="7"/>
  <c r="AL77" i="7" s="1"/>
  <c r="G13" i="9"/>
  <c r="C58" i="9" s="1"/>
  <c r="G18" i="9"/>
  <c r="C63" i="9" s="1"/>
  <c r="AF70" i="7"/>
  <c r="AL70" i="7" s="1"/>
  <c r="AF78" i="7"/>
  <c r="AL78" i="7" s="1"/>
  <c r="M27" i="8"/>
  <c r="G58" i="9"/>
  <c r="G60" i="9"/>
  <c r="G62" i="9"/>
  <c r="G64" i="9"/>
  <c r="AF71" i="7"/>
  <c r="AL71" i="7" s="1"/>
  <c r="AF79" i="7"/>
  <c r="AL79" i="7" s="1"/>
  <c r="N13" i="9"/>
  <c r="H58" i="9"/>
  <c r="H60" i="9"/>
  <c r="H62" i="9"/>
  <c r="H64" i="9"/>
  <c r="H66" i="9"/>
  <c r="E12" i="10"/>
  <c r="E14" i="10"/>
  <c r="E16" i="10"/>
  <c r="E18" i="10"/>
  <c r="E20" i="10"/>
  <c r="E22" i="10"/>
  <c r="E24" i="10"/>
  <c r="E26" i="10"/>
  <c r="E28" i="10"/>
  <c r="AF73" i="7"/>
  <c r="AL73" i="7" s="1"/>
  <c r="AF81" i="7"/>
  <c r="AL81" i="7" s="1"/>
  <c r="AG84" i="7"/>
  <c r="AF75" i="7"/>
  <c r="AL75" i="7" s="1"/>
  <c r="H57" i="9"/>
  <c r="H59" i="9"/>
  <c r="H61" i="9"/>
  <c r="H63" i="9"/>
  <c r="AH68" i="15" l="1"/>
  <c r="G86" i="15"/>
  <c r="E61" i="15" s="1"/>
  <c r="F86" i="15"/>
  <c r="D61" i="15" s="1"/>
  <c r="AC84" i="15"/>
  <c r="AC82" i="15"/>
  <c r="K17" i="11"/>
  <c r="D61" i="11" s="1"/>
  <c r="F61" i="11" s="1"/>
  <c r="K18" i="11"/>
  <c r="D62" i="11" s="1"/>
  <c r="F62" i="11" s="1"/>
  <c r="K16" i="11"/>
  <c r="D60" i="11" s="1"/>
  <c r="F60" i="11" s="1"/>
  <c r="K12" i="11"/>
  <c r="D56" i="11" s="1"/>
  <c r="F56" i="11" s="1"/>
  <c r="K14" i="11"/>
  <c r="D58" i="11" s="1"/>
  <c r="F58" i="11" s="1"/>
  <c r="K13" i="11"/>
  <c r="D57" i="11" s="1"/>
  <c r="F57" i="11" s="1"/>
  <c r="K15" i="11"/>
  <c r="D59" i="11" s="1"/>
  <c r="F59" i="11" s="1"/>
  <c r="G16" i="11"/>
  <c r="C60" i="11" s="1"/>
  <c r="E60" i="11" s="1"/>
  <c r="G12" i="11"/>
  <c r="C56" i="11" s="1"/>
  <c r="E56" i="11" s="1"/>
  <c r="G14" i="11"/>
  <c r="C58" i="11" s="1"/>
  <c r="E58" i="11" s="1"/>
  <c r="G15" i="11"/>
  <c r="C59" i="11" s="1"/>
  <c r="E59" i="11" s="1"/>
  <c r="G17" i="11"/>
  <c r="C61" i="11" s="1"/>
  <c r="E61" i="11" s="1"/>
  <c r="G18" i="11"/>
  <c r="C62" i="11" s="1"/>
  <c r="E62" i="11" s="1"/>
  <c r="G13" i="11"/>
  <c r="C57" i="11" s="1"/>
  <c r="E57" i="11" s="1"/>
  <c r="AF82" i="15"/>
  <c r="AF74" i="15"/>
  <c r="AF81" i="15"/>
  <c r="AF73" i="15"/>
  <c r="AF80" i="15"/>
  <c r="AF72" i="15"/>
  <c r="AF78" i="15"/>
  <c r="AF70" i="15"/>
  <c r="AF77" i="15"/>
  <c r="AF69" i="15"/>
  <c r="AF75" i="15"/>
  <c r="AF68" i="15"/>
  <c r="AF71" i="15"/>
  <c r="AF84" i="15"/>
  <c r="AF83" i="15"/>
  <c r="AF79" i="15"/>
  <c r="AF76" i="15"/>
  <c r="E64" i="15"/>
  <c r="C64" i="15"/>
  <c r="G64" i="15"/>
  <c r="F64" i="15"/>
  <c r="AC74" i="15"/>
  <c r="AE74" i="15"/>
  <c r="K144" i="5"/>
  <c r="AB71" i="15"/>
  <c r="AJ71" i="15" s="1"/>
  <c r="C71" i="5"/>
  <c r="P10" i="8"/>
  <c r="J18" i="5"/>
  <c r="K21" i="5"/>
  <c r="AH81" i="15"/>
  <c r="AG81" i="15"/>
  <c r="K132" i="5"/>
  <c r="K27" i="5"/>
  <c r="K22" i="5"/>
  <c r="AM84" i="7"/>
  <c r="M11" i="8"/>
  <c r="AH82" i="15"/>
  <c r="AB82" i="15" s="1"/>
  <c r="AI82" i="15" s="1"/>
  <c r="AG82" i="15"/>
  <c r="T165" i="1"/>
  <c r="AC70" i="15"/>
  <c r="K133" i="5"/>
  <c r="AH69" i="15"/>
  <c r="AB69" i="15" s="1"/>
  <c r="AJ69" i="15" s="1"/>
  <c r="AG69" i="15"/>
  <c r="AH75" i="15"/>
  <c r="AG75" i="15"/>
  <c r="W71" i="7"/>
  <c r="W69" i="7"/>
  <c r="G63" i="8"/>
  <c r="AC79" i="15"/>
  <c r="AE79" i="15"/>
  <c r="K145" i="5"/>
  <c r="AB84" i="15"/>
  <c r="AN84" i="15" s="1"/>
  <c r="H63" i="8"/>
  <c r="K18" i="8"/>
  <c r="D72" i="8" s="1"/>
  <c r="K10" i="8"/>
  <c r="K22" i="8"/>
  <c r="D68" i="8" s="1"/>
  <c r="K14" i="8"/>
  <c r="D76" i="8" s="1"/>
  <c r="K21" i="8"/>
  <c r="D69" i="8" s="1"/>
  <c r="K13" i="8"/>
  <c r="D77" i="8" s="1"/>
  <c r="H10" i="8"/>
  <c r="K20" i="8"/>
  <c r="D70" i="8" s="1"/>
  <c r="K12" i="8"/>
  <c r="D78" i="8" s="1"/>
  <c r="K23" i="8"/>
  <c r="D67" i="8" s="1"/>
  <c r="K15" i="8"/>
  <c r="D75" i="8" s="1"/>
  <c r="K25" i="8"/>
  <c r="D65" i="8" s="1"/>
  <c r="X72" i="7"/>
  <c r="D64" i="15"/>
  <c r="AE36" i="1"/>
  <c r="AH73" i="15"/>
  <c r="AB73" i="15" s="1"/>
  <c r="AI73" i="15" s="1"/>
  <c r="AG73" i="15"/>
  <c r="M130" i="5"/>
  <c r="AC78" i="15"/>
  <c r="AE78" i="15"/>
  <c r="AB72" i="15"/>
  <c r="AK72" i="15" s="1"/>
  <c r="K147" i="5"/>
  <c r="K139" i="5"/>
  <c r="K131" i="5"/>
  <c r="K134" i="5"/>
  <c r="K33" i="5"/>
  <c r="K24" i="5"/>
  <c r="K28" i="5"/>
  <c r="K19" i="5"/>
  <c r="K146" i="5"/>
  <c r="K143" i="5"/>
  <c r="K138" i="5"/>
  <c r="K135" i="5"/>
  <c r="K25" i="5"/>
  <c r="K32" i="5"/>
  <c r="K17" i="5"/>
  <c r="K142" i="5"/>
  <c r="K29" i="5"/>
  <c r="K20" i="5"/>
  <c r="K23" i="5"/>
  <c r="K26" i="5"/>
  <c r="K30" i="5"/>
  <c r="F60" i="7"/>
  <c r="E60" i="7"/>
  <c r="C60" i="7"/>
  <c r="B71" i="5"/>
  <c r="G60" i="7"/>
  <c r="X70" i="15"/>
  <c r="X73" i="15" s="1"/>
  <c r="AJ84" i="7"/>
  <c r="K137" i="5"/>
  <c r="AH77" i="15"/>
  <c r="AG77" i="15"/>
  <c r="K31" i="5"/>
  <c r="K141" i="5"/>
  <c r="J144" i="5"/>
  <c r="J136" i="5"/>
  <c r="J139" i="5"/>
  <c r="J143" i="5"/>
  <c r="J30" i="5"/>
  <c r="J33" i="5"/>
  <c r="J131" i="5"/>
  <c r="J24" i="5"/>
  <c r="J21" i="5"/>
  <c r="J140" i="5"/>
  <c r="M17" i="5"/>
  <c r="J147" i="5"/>
  <c r="J135" i="5"/>
  <c r="J34" i="5"/>
  <c r="J25" i="5"/>
  <c r="J132" i="5"/>
  <c r="J17" i="5"/>
  <c r="J20" i="5"/>
  <c r="J29" i="5"/>
  <c r="AH79" i="15"/>
  <c r="AG79" i="15"/>
  <c r="AE83" i="15"/>
  <c r="AC83" i="15"/>
  <c r="K18" i="5"/>
  <c r="M130" i="13"/>
  <c r="J130" i="13"/>
  <c r="AC76" i="15"/>
  <c r="AE76" i="15"/>
  <c r="W72" i="7"/>
  <c r="AL68" i="7"/>
  <c r="AF84" i="7"/>
  <c r="AL84" i="7" s="1"/>
  <c r="M26" i="8"/>
  <c r="G11" i="9"/>
  <c r="I11" i="9"/>
  <c r="H12" i="8"/>
  <c r="AC80" i="15"/>
  <c r="AE80" i="15"/>
  <c r="AC75" i="15"/>
  <c r="AE75" i="15"/>
  <c r="U165" i="1"/>
  <c r="K136" i="5"/>
  <c r="K140" i="5"/>
  <c r="J138" i="5"/>
  <c r="K27" i="8"/>
  <c r="D63" i="8" s="1"/>
  <c r="J22" i="5"/>
  <c r="W69" i="15" l="1"/>
  <c r="X72" i="15"/>
  <c r="AM71" i="15"/>
  <c r="AK71" i="15"/>
  <c r="AN71" i="15"/>
  <c r="AI84" i="15"/>
  <c r="AI72" i="15"/>
  <c r="AL82" i="15"/>
  <c r="AM69" i="15"/>
  <c r="AI69" i="15"/>
  <c r="J27" i="11"/>
  <c r="K11" i="11"/>
  <c r="G11" i="11"/>
  <c r="AB81" i="15"/>
  <c r="AN81" i="15" s="1"/>
  <c r="AL73" i="15"/>
  <c r="AB75" i="15"/>
  <c r="AJ75" i="15" s="1"/>
  <c r="AB83" i="15"/>
  <c r="AL83" i="15" s="1"/>
  <c r="AK69" i="15"/>
  <c r="AL71" i="15"/>
  <c r="AM73" i="15"/>
  <c r="AJ82" i="15"/>
  <c r="AK82" i="15"/>
  <c r="AJ72" i="15"/>
  <c r="AM72" i="15"/>
  <c r="AN72" i="15"/>
  <c r="AN73" i="15"/>
  <c r="AN69" i="15"/>
  <c r="AL69" i="15"/>
  <c r="AK73" i="15"/>
  <c r="AJ73" i="15"/>
  <c r="AB79" i="15"/>
  <c r="AJ79" i="15" s="1"/>
  <c r="AB74" i="15"/>
  <c r="AK74" i="15" s="1"/>
  <c r="AM82" i="15"/>
  <c r="AB78" i="15"/>
  <c r="AL78" i="15" s="1"/>
  <c r="AB70" i="15"/>
  <c r="AI70" i="15" s="1"/>
  <c r="AN82" i="15"/>
  <c r="AF85" i="15"/>
  <c r="AB80" i="15"/>
  <c r="AL80" i="15" s="1"/>
  <c r="AB76" i="15"/>
  <c r="AK76" i="15" s="1"/>
  <c r="AG85" i="15"/>
  <c r="AM84" i="15"/>
  <c r="AJ84" i="15"/>
  <c r="AK84" i="15"/>
  <c r="AB77" i="15"/>
  <c r="AN77" i="15" s="1"/>
  <c r="AI71" i="15"/>
  <c r="AL84" i="15"/>
  <c r="AL72" i="15"/>
  <c r="AI80" i="15" l="1"/>
  <c r="AI78" i="15"/>
  <c r="AI76" i="15"/>
  <c r="AL79" i="15"/>
  <c r="AM81" i="15"/>
  <c r="AK78" i="15"/>
  <c r="AI74" i="15"/>
  <c r="AL81" i="15"/>
  <c r="AI79" i="15"/>
  <c r="AI81" i="15"/>
  <c r="AJ81" i="15"/>
  <c r="AK81" i="15"/>
  <c r="AJ76" i="15"/>
  <c r="AN76" i="15"/>
  <c r="AM76" i="15"/>
  <c r="AL76" i="15"/>
  <c r="AN79" i="15"/>
  <c r="AM75" i="15"/>
  <c r="AJ80" i="15"/>
  <c r="AN80" i="15"/>
  <c r="AM80" i="15"/>
  <c r="AJ83" i="15"/>
  <c r="AN83" i="15"/>
  <c r="AM83" i="15"/>
  <c r="AM77" i="15"/>
  <c r="AL77" i="15"/>
  <c r="AJ70" i="15"/>
  <c r="AK70" i="15"/>
  <c r="AM70" i="15"/>
  <c r="AN70" i="15"/>
  <c r="AK75" i="15"/>
  <c r="AJ78" i="15"/>
  <c r="AN78" i="15"/>
  <c r="AM78" i="15"/>
  <c r="AK79" i="15"/>
  <c r="AL75" i="15"/>
  <c r="AI83" i="15"/>
  <c r="AK83" i="15"/>
  <c r="AK77" i="15"/>
  <c r="AJ77" i="15"/>
  <c r="AI77" i="15"/>
  <c r="AN75" i="15"/>
  <c r="AJ74" i="15"/>
  <c r="AN74" i="15"/>
  <c r="AM74" i="15"/>
  <c r="AL70" i="15"/>
  <c r="AL74" i="15"/>
  <c r="AM79" i="15"/>
  <c r="AI75" i="15"/>
  <c r="AK80" i="15"/>
  <c r="T12" i="15" l="1"/>
  <c r="E69" i="15" s="1"/>
  <c r="E86" i="15" s="1"/>
  <c r="F61" i="15" l="1"/>
  <c r="W68" i="15"/>
  <c r="AC68" i="15"/>
  <c r="AE68" i="15"/>
  <c r="U12" i="15"/>
  <c r="AE85" i="15" l="1"/>
  <c r="AB68" i="15"/>
  <c r="AI68" i="15" s="1"/>
  <c r="AC85" i="15"/>
  <c r="AM68" i="15" l="1"/>
  <c r="AJ68" i="15"/>
  <c r="AN68" i="15"/>
  <c r="AB85" i="15"/>
  <c r="AK85" i="15" s="1"/>
  <c r="AL68" i="15"/>
  <c r="AK68" i="15"/>
  <c r="W70" i="15"/>
  <c r="W73" i="15" s="1"/>
  <c r="W72" i="15" l="1"/>
  <c r="AM85" i="15"/>
  <c r="AJ85" i="15"/>
  <c r="AL85" i="15"/>
</calcChain>
</file>

<file path=xl/sharedStrings.xml><?xml version="1.0" encoding="utf-8"?>
<sst xmlns="http://schemas.openxmlformats.org/spreadsheetml/2006/main" count="2625" uniqueCount="252">
  <si>
    <t>Table 1. Number of Registered Live Births by Sex, Place of Occurrence, and Usual Residence of Mother, Philippines: 2021</t>
  </si>
  <si>
    <t>Number of Live Births</t>
  </si>
  <si>
    <t>City/Municipality in NCR</t>
  </si>
  <si>
    <t>Place of Occurrence</t>
  </si>
  <si>
    <t>Usual Residence</t>
  </si>
  <si>
    <t>Region, Province and City/Municipality</t>
  </si>
  <si>
    <t>Both Sexes</t>
  </si>
  <si>
    <t>Male</t>
  </si>
  <si>
    <t>Female</t>
  </si>
  <si>
    <t xml:space="preserve">   Female</t>
  </si>
  <si>
    <t xml:space="preserve"> City of Caloocan</t>
  </si>
  <si>
    <t xml:space="preserve"> City of Las Piñas</t>
  </si>
  <si>
    <t xml:space="preserve"> City of Makati</t>
  </si>
  <si>
    <t xml:space="preserve"> City of Malabon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</si>
  <si>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</si>
  <si>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</si>
  <si>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</si>
  <si>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</si>
  <si>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</si>
  <si>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</si>
  <si>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</si>
  <si>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</si>
  <si>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</si>
  <si>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 xml:space="preserve"> City of Mandaluyong</t>
  </si>
  <si>
    <t xml:space="preserve"> City of Manila</t>
  </si>
  <si>
    <t>% next</t>
  </si>
  <si>
    <t xml:space="preserve"> City of Marikina</t>
  </si>
  <si>
    <t>so on…</t>
  </si>
  <si>
    <t xml:space="preserve"> City of Muntinlupa</t>
  </si>
  <si>
    <t xml:space="preserve"> City of Navotas</t>
  </si>
  <si>
    <t xml:space="preserve"> City of Parañaque</t>
  </si>
  <si>
    <t>place of occurrence</t>
  </si>
  <si>
    <t xml:space="preserve"> Pasay City</t>
  </si>
  <si>
    <t>ratio</t>
  </si>
  <si>
    <t>male</t>
  </si>
  <si>
    <t>female</t>
  </si>
  <si>
    <t>total</t>
  </si>
  <si>
    <t xml:space="preserve"> City of Pasig</t>
  </si>
  <si>
    <t xml:space="preserve"> Quezon City</t>
  </si>
  <si>
    <t>%</t>
  </si>
  <si>
    <t>51.97 or 52%</t>
  </si>
  <si>
    <t>48.02 or 48%</t>
  </si>
  <si>
    <t xml:space="preserve"> City of San Juan</t>
  </si>
  <si>
    <t>ncr</t>
  </si>
  <si>
    <t xml:space="preserve"> City of Taguig</t>
  </si>
  <si>
    <t xml:space="preserve"> City of Valenzuela</t>
  </si>
  <si>
    <t xml:space="preserve"> Pateros</t>
  </si>
  <si>
    <t>highest occurrence of birth by place of occurrence and usual residence of mother</t>
  </si>
  <si>
    <t>ncr first district</t>
  </si>
  <si>
    <t>Male / Female</t>
  </si>
  <si>
    <t>ncr second district</t>
  </si>
  <si>
    <t>Table 2. Number of Registered Live Births by Month and Place of Occurrence, Philippines: 2021</t>
  </si>
  <si>
    <t>ncr third district</t>
  </si>
  <si>
    <t>ncr fourth district</t>
  </si>
  <si>
    <t>Place of Occurrence
(Region, Province and City/Municipality)</t>
  </si>
  <si>
    <t>then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</si>
  <si>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</si>
  <si>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</si>
  <si>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</si>
  <si>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</si>
  <si>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</si>
  <si>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</si>
  <si>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</si>
  <si>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</si>
  <si>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</si>
  <si>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</si>
  <si>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</si>
  <si>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</si>
  <si>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per city, top 3</t>
  </si>
  <si>
    <t>NATIONAL CAPITAL REGION (NCR)</t>
  </si>
  <si>
    <t>Table 3. Number of Registered Live Births by Month, Sex of the Child, and Usual Residence of Mother, Philippines: 2021</t>
  </si>
  <si>
    <t>Usual Residence of Mother</t>
  </si>
  <si>
    <t>Total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</si>
  <si>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</si>
  <si>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</si>
  <si>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</si>
  <si>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</si>
  <si>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</si>
  <si>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</si>
  <si>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</si>
  <si>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</si>
  <si>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</si>
  <si>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</si>
  <si>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</si>
  <si>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(Region, Province and City/Municipality)</t>
  </si>
  <si>
    <t>NCR</t>
  </si>
  <si>
    <t>PHILIPPINES</t>
  </si>
  <si>
    <t>Table 4.  Number of Registered Live Births by Attendant at Birth and Place of Occurrence, Philippines: 2021</t>
  </si>
  <si>
    <t>Attendant at Birth</t>
  </si>
  <si>
    <t>Health Professional</t>
  </si>
  <si>
    <t>Traditional Birth Attendant</t>
  </si>
  <si>
    <t>Others</t>
  </si>
  <si>
    <t>Not Stated</t>
  </si>
  <si>
    <t>TOTAL</t>
  </si>
  <si>
    <t>Table 5.  Number of Registered Live Births by Attendant at Birth and Usual Residence of Mother, Philippines: 2021</t>
  </si>
  <si>
    <t>Usual Residence of Mother
(Region, Province and City/Municipality)</t>
  </si>
  <si>
    <t>Table 6.  Number of Registered Live Births by Site of Delivery and Place of Occurrence, Philippines: 2021</t>
  </si>
  <si>
    <t>Site of Delivery</t>
  </si>
  <si>
    <t>Health Facility</t>
  </si>
  <si>
    <t>Home</t>
  </si>
  <si>
    <t>Table 10. Number of Registered Live Births by Age of Mother and Place of Occurrence, Philippines: 2021</t>
  </si>
  <si>
    <t>Under 15</t>
  </si>
  <si>
    <t>15-19</t>
  </si>
  <si>
    <t>20-24</t>
  </si>
  <si>
    <t>25-29</t>
  </si>
  <si>
    <t>30-34</t>
  </si>
  <si>
    <t>35-39</t>
  </si>
  <si>
    <t>40-44</t>
  </si>
  <si>
    <t>45-49</t>
  </si>
  <si>
    <t>50 &amp; Over</t>
  </si>
  <si>
    <t>Table 11. Number of Registered Live Births by Age and Usual Residence of Mother, Philippines: 2021</t>
  </si>
  <si>
    <t xml:space="preserve">Usual Residence of Mother  
(Region, Province and City/Municipality)          </t>
  </si>
  <si>
    <t>Table 12.  Number of Registered Live Births by Legitimacy Status, Sex of the Child and Usual Residence of Mother, Philippines: 2021</t>
  </si>
  <si>
    <t>Usual Residence of Mother
(Region)</t>
  </si>
  <si>
    <t>Legitimacy Status</t>
  </si>
  <si>
    <t>Legitimate</t>
  </si>
  <si>
    <t>Illegitimate</t>
  </si>
  <si>
    <t>National Capital Region</t>
  </si>
  <si>
    <t>City/Municipality</t>
  </si>
  <si>
    <t>50 and over</t>
  </si>
  <si>
    <t>Not stated</t>
  </si>
  <si>
    <t>138010</t>
  </si>
  <si>
    <t>City of Caloocan</t>
  </si>
  <si>
    <t>138020</t>
  </si>
  <si>
    <t>City of Las Piñas</t>
  </si>
  <si>
    <t>138030</t>
  </si>
  <si>
    <t>City of Makati</t>
  </si>
  <si>
    <t>138040</t>
  </si>
  <si>
    <t>City of Malabon</t>
  </si>
  <si>
    <t>138050</t>
  </si>
  <si>
    <t>City of Mandaluyong</t>
  </si>
  <si>
    <t>138060</t>
  </si>
  <si>
    <t>City of Manila</t>
  </si>
  <si>
    <t>138070</t>
  </si>
  <si>
    <t>City of Marikina</t>
  </si>
  <si>
    <t>138080</t>
  </si>
  <si>
    <t>City of Muntinlupa</t>
  </si>
  <si>
    <t>138090</t>
  </si>
  <si>
    <t>City of Navotas</t>
  </si>
  <si>
    <t>138100</t>
  </si>
  <si>
    <t>City of Parañaque</t>
  </si>
  <si>
    <t>138110</t>
  </si>
  <si>
    <t>Pasay City</t>
  </si>
  <si>
    <t>138120</t>
  </si>
  <si>
    <t>City of Pasig</t>
  </si>
  <si>
    <t>138130</t>
  </si>
  <si>
    <t>Quezon City</t>
  </si>
  <si>
    <t>138140</t>
  </si>
  <si>
    <t>City of San Juan</t>
  </si>
  <si>
    <t>138150</t>
  </si>
  <si>
    <t>City of Taguig</t>
  </si>
  <si>
    <t>138160</t>
  </si>
  <si>
    <t>City of Valenzuela</t>
  </si>
  <si>
    <t>138171</t>
  </si>
  <si>
    <t>Pateros</t>
  </si>
  <si>
    <t>usual residence</t>
  </si>
  <si>
    <t>Physician</t>
  </si>
  <si>
    <t>Nurse</t>
  </si>
  <si>
    <t>Midwife</t>
  </si>
  <si>
    <t>Birth Weight
(In Grams)</t>
  </si>
  <si>
    <t>Less than 1,000</t>
  </si>
  <si>
    <t>1,000 - 1,499</t>
  </si>
  <si>
    <t>1,500 - 1,999</t>
  </si>
  <si>
    <t>2,000 - 2,499</t>
  </si>
  <si>
    <t>2,500 - 2,999</t>
  </si>
  <si>
    <t>3,000 - 3,499</t>
  </si>
  <si>
    <t>3,500 &amp; Over</t>
  </si>
  <si>
    <t>Number of Registered Live Births by Age of Mother, Place of Occurrence and Usual Residence of Mother, National Capital Region: 2021</t>
  </si>
  <si>
    <t>Table 5. Number and Percent Distribution of Registered Live Births by Birth Weight, Sex of the Child, Place of Occurrence and Usual Residence of Mother, by City/Municipality, National Capital Region: 2021</t>
  </si>
  <si>
    <t>Place of Occurence</t>
  </si>
  <si>
    <t>% Share</t>
  </si>
  <si>
    <t>Table 1. Number and Percent Change of Registered Live Births by Usual Residence of Mother, National Capital Region: 2013-2022</t>
  </si>
  <si>
    <t>Number</t>
  </si>
  <si>
    <t>Percent Change</t>
  </si>
  <si>
    <t>Per Day</t>
  </si>
  <si>
    <t>Per Hour</t>
  </si>
  <si>
    <t>Source:</t>
  </si>
  <si>
    <t>Philippine Statistics Authority (Data on live births are those registered at the Office of the City/Municipal Civil Registrars throughout the country and submitted to the Office of the Civil Registrar General; Certificate of Live Birth - Municipal Form No. 102)</t>
  </si>
  <si>
    <t>Note:</t>
  </si>
  <si>
    <t>Figures are the result of the actual registration without any adjustment for under registration.
Leap years: 2016 and 2020.</t>
  </si>
  <si>
    <t>Table 1. Number and Percent Change of Registered Live Births by Place of Occurrence, National Capital Region: 2012-2022</t>
  </si>
  <si>
    <t>Percent Change of Registered Live Births in the National Capital Region: 2013-2022</t>
  </si>
  <si>
    <t>Region</t>
  </si>
  <si>
    <t>2021-2022</t>
  </si>
  <si>
    <t>Projected Mid-Year Population</t>
  </si>
  <si>
    <t>CBR</t>
  </si>
  <si>
    <t>10-Year % Change</t>
  </si>
  <si>
    <t>Table 2. Number of Registered Live Births by Sex, Place of Occurrence, and by City/Municipality of Usual Residence of Mother, National Capital Region: 2023</t>
  </si>
  <si>
    <t>Difference (Place of Occurrence Less Usual Residence of the Mother)</t>
  </si>
  <si>
    <t>Philippines</t>
  </si>
  <si>
    <t>-</t>
  </si>
  <si>
    <t>National Capital Region (NCR)</t>
  </si>
  <si>
    <t>Figures are the result of the actual registration without any adjustment for under registration.
The percentage share for City/Municipality is based on the total number of registered births in NCR while the percentage share of NCR is based on the total number of registered births in the Philippines.</t>
  </si>
  <si>
    <t>'- Counts are equal to zero</t>
  </si>
  <si>
    <t xml:space="preserve"> </t>
  </si>
  <si>
    <t>sex ratio</t>
  </si>
  <si>
    <t>Table 2. Number of Registered Live Births by Sex, Place of Occurrence, and by City/Municipality of Usual Residence of Mother, National Capital Region: 2022</t>
  </si>
  <si>
    <t>Table 3. Number, Percent Distribution, and Daily Average of Registered Live Births by Month of Occurrence and by Place of Occurrence, National Capital Region: 2023</t>
  </si>
  <si>
    <t>Month of Occurrence</t>
  </si>
  <si>
    <t>Daily Average</t>
  </si>
  <si>
    <t>Figures are the result of the actual registration without any adjustment for under registration.
The percentage share for City/Municipality is based on the total number of registered births in NCR.</t>
  </si>
  <si>
    <t xml:space="preserve">   </t>
  </si>
  <si>
    <t>Table 3. Number, Percent Distribution, and Daily Average of Registered Live Births by Month of Occurrence and by Place of Occurrence, National Capital Region: 2022</t>
  </si>
  <si>
    <t>Table 4a. Number and Percent Distribution of Registered Live Births by Attendant at Birth and by City/Municipality of Place Occurrence and Usual Residence of Mother, National Capital Region: 2023</t>
  </si>
  <si>
    <t>Number of Registered Live Births</t>
  </si>
  <si>
    <t>*</t>
  </si>
  <si>
    <t>* Less than 0.05 percent</t>
  </si>
  <si>
    <t>- Counts are equal to zero</t>
  </si>
  <si>
    <t>Pace of Occurrence</t>
  </si>
  <si>
    <t>Healths Professionals</t>
  </si>
  <si>
    <t>Non-Health Professionals</t>
  </si>
  <si>
    <t>Health Professionals</t>
  </si>
  <si>
    <t>Home &amp; Other Locations</t>
  </si>
  <si>
    <t>Table 4a. Number and Percent Distribution of Registered Live Births by Attendant at Birth and by City/Municipality of Place Occurrence and Usual Residence of Mother, National Capital Region: 2022</t>
  </si>
  <si>
    <t>Table 4b. Number and Percent Distribution of Registered Live Births by Site of Delivery and by City/Municipality of Place Occurrence and Usual Residence of Mother, National Capital Region: 2022</t>
  </si>
  <si>
    <t>Table 5. Number and Percent Distribution of Registered Live Births by Birth Weight, Sex of the Child, by City/Municipality of Place of Occurrence and Usual Residence of Mother, National Capital Region: 2022</t>
  </si>
  <si>
    <t>Figures are result of the actual registration without any adjustment for under registration.</t>
  </si>
  <si>
    <t>above low birth wt</t>
  </si>
  <si>
    <t>Table 6.  Number and Percent Distribution of Registered Live Births by Legitimacy Status, Sex of the Child, and by City/Municipality of Usual Residence of Mother, National Capital Region: 2022</t>
  </si>
  <si>
    <t>(Marital (Legitimate)</t>
  </si>
  <si>
    <t>Nonmarital (Illegitimate)</t>
  </si>
  <si>
    <t xml:space="preserve">% Share
</t>
  </si>
  <si>
    <t>Marital (Legitimate)</t>
  </si>
  <si>
    <t>Table 7. Number and Percent Distribution of Registered Live Births by Age of Mother and by Legitimacy Status, by Usual Residence of Mother, National Capital Region: 2022</t>
  </si>
  <si>
    <t xml:space="preserve">            </t>
  </si>
  <si>
    <t>Age of Mother</t>
  </si>
  <si>
    <t>Table 8. Number and Proportion of Registered Live Births by Registration Status, and by City/Municipality of Usual Residence of Mother, National Capital Region: 2022</t>
  </si>
  <si>
    <t>Timely Registration</t>
  </si>
  <si>
    <t>Late Registration</t>
  </si>
  <si>
    <t>Timely</t>
  </si>
  <si>
    <t>Late</t>
  </si>
  <si>
    <t>Figures are the result of the actual registration without any adjustment for under registration.</t>
  </si>
  <si>
    <t>Table 6.  Number and Percent Distribution of Registered Live Births by Legitimacy Status, Sex of the Child, and by City/Municipality of Usual Residence of Mother, National Capital Region: 2023</t>
  </si>
  <si>
    <t>Table 4b. Number and Percent Distribution of Registered Live Births by Site of Delivery and by City/Municipality of Place Occurrence and Usual Residence of Mother, National Capital Region: 2023</t>
  </si>
  <si>
    <t>O</t>
  </si>
  <si>
    <t>U</t>
  </si>
  <si>
    <t>Table 5. Number and Percent Distribution of Registered Live Births by Birth Weight, Sex of the Child, by City/Municipality of Place of Occurrence and Usual Residence of Mother, National Capital Region: 2023</t>
  </si>
  <si>
    <t>Table 8. Number and Proportion of Registered Live Births by Registration Status, and by City/Municipality of Usual Residence of Mother, National Capital Region: 2023</t>
  </si>
  <si>
    <t>F</t>
  </si>
  <si>
    <t>M</t>
  </si>
  <si>
    <t>u</t>
  </si>
  <si>
    <t>2022-2023</t>
  </si>
  <si>
    <t>Table 1a. Number and Percent Change of Registered Live Births by Usual Residence of Mother, National Capital Region: 2014-2023</t>
  </si>
  <si>
    <t>Table 1b. Number and Percent Change of Registered Live Births by Place of Occurrence, National Capital Region: 2014-2023</t>
  </si>
  <si>
    <t>Grand Total</t>
  </si>
  <si>
    <t>m_o</t>
  </si>
  <si>
    <t>f_o</t>
  </si>
  <si>
    <t>USUAL</t>
  </si>
  <si>
    <t>OCCURRENCE</t>
  </si>
  <si>
    <t>occurrence</t>
  </si>
  <si>
    <t>usual</t>
  </si>
  <si>
    <t>Table 7. Number and Percent Distribution of Registered Live Births by Age of Mother and by Legitimacy Status, by Place of Occurrence, National Capital Region: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</si>
</sst>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0_);[Red]\(0\)"/>
    <numFmt numFmtId="165" formatCode="0.000"/>
    <numFmt numFmtId="166" formatCode="0.000_ "/>
    <numFmt numFmtId="167" formatCode="_-* #,##0.0000_-;\-* #,##0.0000_-;_-* &quot;-&quot;????_-;_-@_-"/>
    <numFmt numFmtId="168" formatCode="0.0000"/>
    <numFmt numFmtId="169" formatCode="_-* #,##0_-;\-* #,##0_-;_-* &quot;-&quot;??_-;_-@_-"/>
    <numFmt numFmtId="170" formatCode="#,##0.0_ ;\-#,##0.0\ "/>
    <numFmt numFmtId="171" formatCode="0_ "/>
    <numFmt numFmtId="172" formatCode="#,##0.0"/>
    <numFmt numFmtId="173" formatCode="0.0"/>
    <numFmt numFmtId="174" formatCode="#,##0_ ;\-#,##0\ "/>
    <numFmt numFmtId="175" formatCode="_-* #,##0.0_-;\-* #,##0.0_-;_-* &quot;-&quot;??_-;_-@_-"/>
    <numFmt numFmtId="176" formatCode="_-* #,##0.000_-;\-* #,##0.000_-;_-* &quot;-&quot;???_-;_-@_-"/>
  </numFmts>
  <fonts count="24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17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169" fontId="0" fillId="0" borderId="0" xfId="2" applyNumberFormat="1" applyFont="1"/>
    <xf numFmtId="169" fontId="0" fillId="0" borderId="1" xfId="2" applyNumberFormat="1" applyFont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/>
    <xf numFmtId="169" fontId="1" fillId="0" borderId="0" xfId="2" applyNumberFormat="1" applyFont="1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0" fontId="1" fillId="0" borderId="0" xfId="2" applyNumberFormat="1" applyFont="1" applyBorder="1"/>
    <xf numFmtId="173" fontId="1" fillId="0" borderId="0" xfId="2" applyNumberFormat="1" applyFont="1" applyBorder="1"/>
    <xf numFmtId="169" fontId="0" fillId="0" borderId="0" xfId="2" applyNumberFormat="1" applyFont="1" applyBorder="1"/>
    <xf numFmtId="0" fontId="0" fillId="0" borderId="0" xfId="0" applyAlignment="1">
      <alignment horizontal="center" vertical="center"/>
    </xf>
    <xf numFmtId="173" fontId="1" fillId="0" borderId="0" xfId="0" applyNumberFormat="1" applyFont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73" fontId="7" fillId="2" borderId="0" xfId="0" applyNumberFormat="1" applyFont="1" applyFill="1" applyAlignment="1">
      <alignment horizontal="right" vertical="center" wrapText="1"/>
    </xf>
    <xf numFmtId="173" fontId="4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169" fontId="1" fillId="0" borderId="0" xfId="2" applyNumberFormat="1" applyFont="1" applyBorder="1" applyAlignment="1">
      <alignment horizontal="right"/>
    </xf>
    <xf numFmtId="173" fontId="3" fillId="2" borderId="0" xfId="0" applyNumberFormat="1" applyFont="1" applyFill="1" applyAlignment="1">
      <alignment horizontal="right" vertical="center" wrapText="1"/>
    </xf>
    <xf numFmtId="3" fontId="1" fillId="0" borderId="0" xfId="2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173" fontId="1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169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1" fillId="0" borderId="0" xfId="3" applyNumberFormat="1" applyFont="1" applyBorder="1"/>
    <xf numFmtId="3" fontId="1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3" fontId="4" fillId="0" borderId="0" xfId="0" applyNumberFormat="1" applyFont="1"/>
    <xf numFmtId="3" fontId="9" fillId="0" borderId="5" xfId="0" applyNumberFormat="1" applyFont="1" applyBorder="1" applyAlignment="1">
      <alignment vertical="center"/>
    </xf>
    <xf numFmtId="0" fontId="9" fillId="0" borderId="0" xfId="0" applyFont="1"/>
    <xf numFmtId="172" fontId="1" fillId="0" borderId="0" xfId="3" applyNumberFormat="1" applyFont="1" applyBorder="1"/>
    <xf numFmtId="169" fontId="1" fillId="0" borderId="3" xfId="0" applyNumberFormat="1" applyFont="1" applyBorder="1"/>
    <xf numFmtId="170" fontId="4" fillId="0" borderId="0" xfId="0" applyNumberFormat="1" applyFont="1"/>
    <xf numFmtId="170" fontId="1" fillId="0" borderId="0" xfId="3" applyNumberFormat="1" applyFont="1" applyBorder="1"/>
    <xf numFmtId="170" fontId="1" fillId="0" borderId="0" xfId="0" applyNumberFormat="1" applyFont="1"/>
    <xf numFmtId="172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indent="5"/>
    </xf>
    <xf numFmtId="3" fontId="1" fillId="0" borderId="0" xfId="0" applyNumberFormat="1" applyFont="1" applyAlignment="1">
      <alignment horizontal="right" vertical="center"/>
    </xf>
    <xf numFmtId="173" fontId="0" fillId="0" borderId="0" xfId="0" applyNumberFormat="1"/>
    <xf numFmtId="17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/>
    <xf numFmtId="0" fontId="5" fillId="0" borderId="0" xfId="0" applyFont="1" applyAlignment="1">
      <alignment horizontal="left" vertical="center"/>
    </xf>
    <xf numFmtId="41" fontId="8" fillId="0" borderId="0" xfId="0" applyNumberFormat="1" applyFont="1"/>
    <xf numFmtId="41" fontId="8" fillId="0" borderId="0" xfId="0" applyNumberFormat="1" applyFont="1" applyAlignment="1">
      <alignment horizontal="right" indent="1"/>
    </xf>
    <xf numFmtId="41" fontId="8" fillId="0" borderId="1" xfId="0" applyNumberFormat="1" applyFont="1" applyBorder="1" applyAlignment="1">
      <alignment vertical="center" wrapText="1"/>
    </xf>
    <xf numFmtId="41" fontId="8" fillId="0" borderId="0" xfId="0" applyNumberFormat="1" applyFont="1" applyAlignment="1">
      <alignment horizontal="center" vertical="center" wrapText="1"/>
    </xf>
    <xf numFmtId="41" fontId="8" fillId="0" borderId="3" xfId="0" applyNumberFormat="1" applyFont="1" applyBorder="1" applyAlignment="1">
      <alignment horizontal="center" vertical="center" wrapText="1"/>
    </xf>
    <xf numFmtId="169" fontId="4" fillId="0" borderId="0" xfId="9" applyNumberFormat="1" applyFont="1"/>
    <xf numFmtId="170" fontId="4" fillId="0" borderId="0" xfId="9" applyNumberFormat="1" applyFont="1"/>
    <xf numFmtId="169" fontId="4" fillId="0" borderId="0" xfId="9" applyNumberFormat="1" applyFont="1" applyBorder="1"/>
    <xf numFmtId="41" fontId="9" fillId="0" borderId="2" xfId="0" applyNumberFormat="1" applyFont="1" applyBorder="1" applyAlignment="1">
      <alignment horizontal="center" vertical="center" wrapText="1"/>
    </xf>
    <xf numFmtId="170" fontId="4" fillId="0" borderId="0" xfId="9" applyNumberFormat="1" applyFont="1" applyAlignment="1">
      <alignment horizontal="right"/>
    </xf>
    <xf numFmtId="0" fontId="11" fillId="0" borderId="0" xfId="0" applyFont="1" applyAlignment="1">
      <alignment vertical="center" wrapText="1"/>
    </xf>
    <xf numFmtId="169" fontId="0" fillId="0" borderId="0" xfId="9" applyNumberFormat="1" applyFont="1"/>
    <xf numFmtId="173" fontId="5" fillId="0" borderId="0" xfId="0" applyNumberFormat="1" applyFont="1"/>
    <xf numFmtId="41" fontId="9" fillId="0" borderId="0" xfId="0" applyNumberFormat="1" applyFont="1" applyAlignment="1">
      <alignment horizontal="center" vertical="center" wrapText="1"/>
    </xf>
    <xf numFmtId="41" fontId="12" fillId="0" borderId="0" xfId="0" applyNumberFormat="1" applyFont="1" applyAlignment="1">
      <alignment horizontal="center" vertical="center" wrapText="1"/>
    </xf>
    <xf numFmtId="43" fontId="1" fillId="0" borderId="0" xfId="0" applyNumberFormat="1" applyFont="1"/>
    <xf numFmtId="168" fontId="1" fillId="0" borderId="0" xfId="0" applyNumberFormat="1" applyFont="1"/>
    <xf numFmtId="167" fontId="1" fillId="0" borderId="0" xfId="0" applyNumberFormat="1" applyFont="1"/>
    <xf numFmtId="169" fontId="1" fillId="0" borderId="0" xfId="9" applyNumberFormat="1" applyFont="1"/>
    <xf numFmtId="166" fontId="1" fillId="0" borderId="0" xfId="0" applyNumberFormat="1" applyFont="1"/>
    <xf numFmtId="3" fontId="4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166" fontId="4" fillId="0" borderId="0" xfId="0" applyNumberFormat="1" applyFont="1"/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/>
    <xf numFmtId="164" fontId="1" fillId="0" borderId="0" xfId="0" applyNumberFormat="1" applyFont="1"/>
    <xf numFmtId="171" fontId="1" fillId="0" borderId="0" xfId="0" applyNumberFormat="1" applyFont="1"/>
    <xf numFmtId="171" fontId="0" fillId="0" borderId="0" xfId="0" applyNumberFormat="1"/>
    <xf numFmtId="171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69" fontId="1" fillId="0" borderId="0" xfId="9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indent="5"/>
    </xf>
    <xf numFmtId="0" fontId="4" fillId="0" borderId="3" xfId="0" applyFont="1" applyBorder="1"/>
    <xf numFmtId="169" fontId="1" fillId="0" borderId="1" xfId="9" applyNumberFormat="1" applyFont="1" applyBorder="1" applyAlignment="1">
      <alignment vertical="center"/>
    </xf>
    <xf numFmtId="169" fontId="1" fillId="0" borderId="3" xfId="9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/>
    </xf>
    <xf numFmtId="0" fontId="13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169" fontId="1" fillId="0" borderId="0" xfId="9" applyNumberFormat="1" applyFont="1" applyFill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9" fontId="4" fillId="0" borderId="0" xfId="9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9" fontId="4" fillId="0" borderId="3" xfId="9" applyNumberFormat="1" applyFont="1" applyBorder="1" applyAlignment="1">
      <alignment horizontal="right" vertical="center" wrapText="1"/>
    </xf>
    <xf numFmtId="169" fontId="4" fillId="0" borderId="0" xfId="9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169" fontId="4" fillId="0" borderId="0" xfId="9" applyNumberFormat="1" applyFont="1" applyBorder="1" applyAlignment="1">
      <alignment horizontal="right" vertical="center"/>
    </xf>
    <xf numFmtId="169" fontId="4" fillId="0" borderId="3" xfId="9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70" fontId="4" fillId="0" borderId="0" xfId="9" applyNumberFormat="1" applyFont="1" applyBorder="1" applyAlignment="1">
      <alignment vertical="center"/>
    </xf>
    <xf numFmtId="170" fontId="4" fillId="0" borderId="0" xfId="9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3" fontId="4" fillId="0" borderId="0" xfId="9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horizontal="right" vertical="center"/>
    </xf>
    <xf numFmtId="17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74" fontId="4" fillId="0" borderId="0" xfId="0" applyNumberFormat="1" applyFont="1" applyAlignment="1">
      <alignment horizontal="right" vertical="center"/>
    </xf>
    <xf numFmtId="174" fontId="4" fillId="0" borderId="3" xfId="0" applyNumberFormat="1" applyFont="1" applyBorder="1" applyAlignment="1">
      <alignment horizontal="right" vertical="center"/>
    </xf>
    <xf numFmtId="173" fontId="5" fillId="0" borderId="0" xfId="0" applyNumberFormat="1" applyFont="1" applyAlignment="1">
      <alignment horizontal="left" vertical="center" wrapText="1"/>
    </xf>
    <xf numFmtId="169" fontId="4" fillId="0" borderId="0" xfId="9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indent="5"/>
    </xf>
    <xf numFmtId="169" fontId="1" fillId="0" borderId="2" xfId="9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41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169" fontId="4" fillId="0" borderId="0" xfId="3" applyNumberFormat="1" applyFont="1" applyBorder="1"/>
    <xf numFmtId="170" fontId="4" fillId="0" borderId="0" xfId="9" applyNumberFormat="1" applyFont="1" applyBorder="1"/>
    <xf numFmtId="0" fontId="8" fillId="0" borderId="0" xfId="0" applyFont="1"/>
    <xf numFmtId="169" fontId="4" fillId="0" borderId="0" xfId="0" applyNumberFormat="1" applyFont="1"/>
    <xf numFmtId="170" fontId="4" fillId="0" borderId="0" xfId="3" applyNumberFormat="1" applyFont="1" applyBorder="1"/>
    <xf numFmtId="169" fontId="0" fillId="0" borderId="0" xfId="9" applyNumberFormat="1" applyFont="1" applyBorder="1"/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right" vertical="center" wrapText="1"/>
    </xf>
    <xf numFmtId="169" fontId="4" fillId="0" borderId="0" xfId="2" applyNumberFormat="1" applyFont="1" applyBorder="1" applyAlignment="1">
      <alignment horizontal="right"/>
    </xf>
    <xf numFmtId="49" fontId="14" fillId="2" borderId="0" xfId="2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9" fontId="4" fillId="2" borderId="0" xfId="2" applyNumberFormat="1" applyFont="1" applyFill="1" applyBorder="1"/>
    <xf numFmtId="169" fontId="4" fillId="0" borderId="0" xfId="2" applyNumberFormat="1" applyFont="1" applyBorder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right"/>
    </xf>
    <xf numFmtId="3" fontId="4" fillId="0" borderId="0" xfId="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170" fontId="4" fillId="0" borderId="0" xfId="2" applyNumberFormat="1" applyFont="1" applyBorder="1"/>
    <xf numFmtId="173" fontId="4" fillId="0" borderId="0" xfId="2" applyNumberFormat="1" applyFont="1" applyBorder="1"/>
    <xf numFmtId="173" fontId="0" fillId="0" borderId="0" xfId="0" applyNumberFormat="1" applyAlignment="1">
      <alignment horizontal="right" vertical="center"/>
    </xf>
    <xf numFmtId="169" fontId="0" fillId="0" borderId="0" xfId="9" applyNumberFormat="1" applyFont="1" applyFill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72" fontId="1" fillId="0" borderId="8" xfId="0" applyNumberFormat="1" applyFont="1" applyBorder="1" applyAlignment="1">
      <alignment horizontal="center" vertical="center"/>
    </xf>
    <xf numFmtId="49" fontId="14" fillId="2" borderId="0" xfId="2" applyNumberFormat="1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9" fontId="0" fillId="0" borderId="2" xfId="9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9" fontId="0" fillId="0" borderId="3" xfId="9" applyNumberFormat="1" applyFont="1" applyBorder="1" applyAlignment="1">
      <alignment horizontal="right" vertical="center" wrapText="1"/>
    </xf>
    <xf numFmtId="3" fontId="0" fillId="0" borderId="0" xfId="0" applyNumberForma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9" fontId="0" fillId="0" borderId="1" xfId="9" applyNumberFormat="1" applyFont="1" applyBorder="1"/>
    <xf numFmtId="0" fontId="0" fillId="0" borderId="0" xfId="0" applyAlignment="1">
      <alignment horizontal="center" wrapText="1"/>
    </xf>
    <xf numFmtId="169" fontId="0" fillId="0" borderId="4" xfId="9" applyNumberFormat="1" applyFont="1" applyBorder="1" applyAlignment="1">
      <alignment horizontal="center"/>
    </xf>
    <xf numFmtId="169" fontId="0" fillId="0" borderId="0" xfId="9" applyNumberFormat="1" applyFont="1" applyAlignment="1">
      <alignment horizontal="center"/>
    </xf>
    <xf numFmtId="169" fontId="0" fillId="0" borderId="3" xfId="9" applyNumberFormat="1" applyFont="1" applyBorder="1"/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172" fontId="0" fillId="0" borderId="0" xfId="0" applyNumberFormat="1"/>
    <xf numFmtId="169" fontId="0" fillId="0" borderId="0" xfId="9" applyNumberFormat="1" applyFont="1" applyFill="1" applyBorder="1" applyAlignment="1">
      <alignment horizontal="center" vertical="center" wrapText="1"/>
    </xf>
    <xf numFmtId="9" fontId="0" fillId="0" borderId="0" xfId="0" applyNumberFormat="1"/>
    <xf numFmtId="169" fontId="0" fillId="0" borderId="0" xfId="0" applyNumberFormat="1"/>
    <xf numFmtId="0" fontId="15" fillId="0" borderId="0" xfId="0" applyFont="1" applyAlignment="1">
      <alignment horizontal="left" vertical="center" wrapText="1"/>
    </xf>
    <xf numFmtId="41" fontId="15" fillId="0" borderId="0" xfId="0" applyNumberFormat="1" applyFont="1"/>
    <xf numFmtId="41" fontId="15" fillId="0" borderId="2" xfId="0" applyNumberFormat="1" applyFont="1" applyBorder="1" applyAlignment="1">
      <alignment horizontal="center" vertical="center"/>
    </xf>
    <xf numFmtId="41" fontId="15" fillId="0" borderId="2" xfId="0" applyNumberFormat="1" applyFont="1" applyBorder="1" applyAlignment="1">
      <alignment horizontal="center" vertical="center" wrapText="1"/>
    </xf>
    <xf numFmtId="41" fontId="15" fillId="0" borderId="3" xfId="0" applyNumberFormat="1" applyFont="1" applyBorder="1" applyAlignment="1">
      <alignment vertical="center"/>
    </xf>
    <xf numFmtId="41" fontId="15" fillId="0" borderId="3" xfId="0" applyNumberFormat="1" applyFont="1" applyBorder="1" applyAlignment="1">
      <alignment vertical="center" wrapText="1"/>
    </xf>
    <xf numFmtId="41" fontId="15" fillId="0" borderId="0" xfId="0" applyNumberFormat="1" applyFont="1" applyAlignment="1">
      <alignment horizontal="center" vertical="center" wrapText="1"/>
    </xf>
    <xf numFmtId="41" fontId="15" fillId="0" borderId="0" xfId="0" applyNumberFormat="1" applyFont="1" applyAlignment="1">
      <alignment horizontal="right" indent="1"/>
    </xf>
    <xf numFmtId="2" fontId="0" fillId="0" borderId="0" xfId="0" applyNumberFormat="1"/>
    <xf numFmtId="170" fontId="0" fillId="0" borderId="0" xfId="9" applyNumberFormat="1" applyFont="1"/>
    <xf numFmtId="49" fontId="16" fillId="2" borderId="0" xfId="9" applyNumberFormat="1" applyFont="1" applyFill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9" fontId="0" fillId="2" borderId="0" xfId="9" applyNumberFormat="1" applyFont="1" applyFill="1"/>
    <xf numFmtId="170" fontId="0" fillId="0" borderId="0" xfId="0" applyNumberFormat="1"/>
    <xf numFmtId="169" fontId="15" fillId="2" borderId="0" xfId="9" applyNumberFormat="1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41" fontId="15" fillId="0" borderId="1" xfId="0" applyNumberFormat="1" applyFont="1" applyBorder="1"/>
    <xf numFmtId="41" fontId="15" fillId="0" borderId="1" xfId="0" applyNumberFormat="1" applyFont="1" applyBorder="1" applyAlignment="1">
      <alignment horizontal="right" indent="1"/>
    </xf>
    <xf numFmtId="3" fontId="15" fillId="0" borderId="4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0" fillId="0" borderId="0" xfId="0" quotePrefix="1"/>
    <xf numFmtId="0" fontId="5" fillId="0" borderId="0" xfId="0" quotePrefix="1" applyFont="1"/>
    <xf numFmtId="3" fontId="9" fillId="0" borderId="5" xfId="0" quotePrefix="1" applyNumberFormat="1" applyFont="1" applyBorder="1" applyAlignment="1">
      <alignment vertical="center"/>
    </xf>
    <xf numFmtId="0" fontId="0" fillId="0" borderId="0" xfId="0" applyAlignment="1">
      <alignment horizontal="left"/>
    </xf>
    <xf numFmtId="169" fontId="18" fillId="0" borderId="0" xfId="0" applyNumberFormat="1" applyFont="1"/>
    <xf numFmtId="0" fontId="18" fillId="0" borderId="0" xfId="0" applyFont="1"/>
    <xf numFmtId="0" fontId="8" fillId="0" borderId="0" xfId="4"/>
    <xf numFmtId="0" fontId="19" fillId="0" borderId="0" xfId="4" applyFont="1"/>
    <xf numFmtId="1" fontId="18" fillId="0" borderId="0" xfId="0" applyNumberFormat="1" applyFont="1"/>
    <xf numFmtId="1" fontId="19" fillId="0" borderId="0" xfId="4" applyNumberFormat="1" applyFont="1"/>
    <xf numFmtId="169" fontId="18" fillId="0" borderId="0" xfId="9" applyNumberFormat="1" applyFont="1"/>
    <xf numFmtId="169" fontId="19" fillId="0" borderId="0" xfId="9" applyNumberFormat="1" applyFont="1"/>
    <xf numFmtId="169" fontId="8" fillId="0" borderId="0" xfId="9" applyNumberFormat="1" applyFont="1"/>
    <xf numFmtId="3" fontId="18" fillId="0" borderId="0" xfId="0" applyNumberFormat="1" applyFont="1"/>
    <xf numFmtId="0" fontId="1" fillId="0" borderId="0" xfId="0" applyFont="1" applyAlignment="1">
      <alignment horizontal="center"/>
    </xf>
    <xf numFmtId="1" fontId="19" fillId="0" borderId="0" xfId="9" applyNumberFormat="1" applyFont="1"/>
    <xf numFmtId="0" fontId="1" fillId="0" borderId="3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1" fillId="0" borderId="8" xfId="0" applyFont="1" applyBorder="1"/>
    <xf numFmtId="0" fontId="1" fillId="0" borderId="7" xfId="0" applyFont="1" applyBorder="1"/>
    <xf numFmtId="173" fontId="1" fillId="0" borderId="0" xfId="0" applyNumberFormat="1" applyFont="1" applyAlignment="1">
      <alignment horizontal="center" vertical="center"/>
    </xf>
    <xf numFmtId="0" fontId="22" fillId="3" borderId="9" xfId="0" applyFont="1" applyFill="1" applyBorder="1" applyAlignment="1">
      <alignment horizontal="left"/>
    </xf>
    <xf numFmtId="0" fontId="22" fillId="3" borderId="9" xfId="0" applyFont="1" applyFill="1" applyBorder="1"/>
    <xf numFmtId="0" fontId="13" fillId="0" borderId="0" xfId="0" applyFont="1"/>
    <xf numFmtId="175" fontId="1" fillId="0" borderId="0" xfId="0" applyNumberFormat="1" applyFont="1"/>
    <xf numFmtId="0" fontId="23" fillId="3" borderId="9" xfId="0" applyFont="1" applyFill="1" applyBorder="1" applyAlignment="1">
      <alignment horizontal="left"/>
    </xf>
    <xf numFmtId="0" fontId="23" fillId="3" borderId="9" xfId="0" applyFont="1" applyFill="1" applyBorder="1"/>
    <xf numFmtId="176" fontId="0" fillId="0" borderId="0" xfId="0" applyNumberFormat="1"/>
    <xf numFmtId="0" fontId="23" fillId="0" borderId="0" xfId="0" applyFont="1"/>
    <xf numFmtId="171" fontId="13" fillId="0" borderId="0" xfId="0" applyNumberFormat="1" applyFont="1"/>
    <xf numFmtId="171" fontId="23" fillId="0" borderId="0" xfId="0" applyNumberFormat="1" applyFont="1"/>
    <xf numFmtId="172" fontId="1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15" fillId="0" borderId="1" xfId="0" applyNumberFormat="1" applyFont="1" applyBorder="1" applyAlignment="1">
      <alignment horizontal="center" vertical="center" wrapText="1"/>
    </xf>
    <xf numFmtId="41" fontId="15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3" fontId="15" fillId="0" borderId="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9" fontId="0" fillId="0" borderId="4" xfId="9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169" fontId="0" fillId="0" borderId="1" xfId="9" applyNumberFormat="1" applyFont="1" applyBorder="1" applyAlignment="1">
      <alignment horizontal="center" vertical="center" wrapText="1"/>
    </xf>
    <xf numFmtId="169" fontId="0" fillId="0" borderId="4" xfId="9" applyNumberFormat="1" applyFont="1" applyBorder="1" applyAlignment="1">
      <alignment horizontal="center" vertical="center" wrapText="1"/>
    </xf>
    <xf numFmtId="169" fontId="0" fillId="0" borderId="1" xfId="9" applyNumberFormat="1" applyFont="1" applyBorder="1" applyAlignment="1">
      <alignment horizontal="center" vertical="center"/>
    </xf>
    <xf numFmtId="169" fontId="0" fillId="0" borderId="4" xfId="9" applyNumberFormat="1" applyFont="1" applyBorder="1" applyAlignment="1">
      <alignment horizontal="center" vertical="center"/>
    </xf>
    <xf numFmtId="169" fontId="4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0" fillId="0" borderId="4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9" fontId="4" fillId="0" borderId="0" xfId="2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9" fontId="4" fillId="0" borderId="2" xfId="9" applyNumberFormat="1" applyFont="1" applyBorder="1" applyAlignment="1">
      <alignment horizontal="center" vertical="center" wrapText="1"/>
    </xf>
    <xf numFmtId="169" fontId="4" fillId="0" borderId="4" xfId="9" applyNumberFormat="1" applyFont="1" applyBorder="1" applyAlignment="1">
      <alignment horizontal="center" vertical="center" wrapText="1"/>
    </xf>
    <xf numFmtId="169" fontId="4" fillId="0" borderId="2" xfId="9" applyNumberFormat="1" applyFont="1" applyBorder="1" applyAlignment="1">
      <alignment horizontal="center" vertical="center"/>
    </xf>
    <xf numFmtId="169" fontId="4" fillId="0" borderId="4" xfId="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169" fontId="4" fillId="0" borderId="0" xfId="2" applyNumberFormat="1" applyFont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center" vertical="center" wrapText="1"/>
    </xf>
    <xf numFmtId="41" fontId="8" fillId="0" borderId="0" xfId="0" applyNumberFormat="1" applyFont="1" applyAlignment="1">
      <alignment horizontal="center" vertical="center"/>
    </xf>
    <xf numFmtId="169" fontId="4" fillId="0" borderId="1" xfId="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9" fontId="1" fillId="0" borderId="0" xfId="9" applyNumberFormat="1" applyFont="1" applyBorder="1" applyAlignment="1">
      <alignment horizontal="center" vertical="center"/>
    </xf>
    <xf numFmtId="169" fontId="1" fillId="0" borderId="1" xfId="9" applyNumberFormat="1" applyFont="1" applyBorder="1" applyAlignment="1">
      <alignment horizontal="center" vertical="center"/>
    </xf>
    <xf numFmtId="169" fontId="1" fillId="0" borderId="3" xfId="9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1" fontId="8" fillId="0" borderId="6" xfId="0" applyNumberFormat="1" applyFont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0" borderId="5" xfId="0" quotePrefix="1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20" fillId="2" borderId="0" xfId="2" applyNumberFormat="1" applyFont="1" applyFill="1" applyAlignment="1">
      <alignment horizontal="left" wrapText="1"/>
    </xf>
    <xf numFmtId="49" fontId="2" fillId="2" borderId="0" xfId="2" applyNumberFormat="1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 wrapText="1"/>
    </xf>
  </cellXfs>
  <cellStyles count="10">
    <cellStyle name="Comma" xfId="9" builtinId="3"/>
    <cellStyle name="Comma 2" xfId="1" xr:uid="{00000000-0005-0000-0000-000001000000}"/>
    <cellStyle name="Comma 2 2" xfId="2" xr:uid="{00000000-0005-0000-0000-000002000000}"/>
    <cellStyle name="Comma 2 2 2" xfId="8" xr:uid="{00000000-0005-0000-0000-00002A000000}"/>
    <cellStyle name="Comma 3" xfId="3" xr:uid="{00000000-0005-0000-0000-000003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7" xr:uid="{00000000-0005-0000-0000-000019000000}"/>
    <cellStyle name="Normal 7" xfId="6" xr:uid="{00000000-0005-0000-0000-00000B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PH" sz="1200" b="0">
                <a:latin typeface="Arial" panose="020B0604020202020204" pitchFamily="7" charset="0"/>
                <a:cs typeface="Arial" panose="020B0604020202020204" pitchFamily="7" charset="0"/>
              </a:rPr>
              <a:t>(1a)</a:t>
            </a:r>
            <a:r>
              <a:rPr lang="en-PH" sz="1200" b="0" baseline="0">
                <a:latin typeface="Arial" panose="020B0604020202020204" pitchFamily="7" charset="0"/>
                <a:cs typeface="Arial" panose="020B0604020202020204" pitchFamily="7" charset="0"/>
              </a:rPr>
              <a:t> Number of Registered Live Births</a:t>
            </a:r>
            <a:endParaRPr lang="en-PH" sz="1200" b="0"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1514394837638001"/>
          <c:y val="6.903504588565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96C47E-7FDA-44B6-8672-E1C35C026E3B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88B-4169-81EA-A2BEB03BED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A3B2E6-8447-4E50-90FE-06B5091FD0F7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8B-4169-81EA-A2BEB03BE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0" i="0" u="none" strike="noStrike" kern="1200" baseline="0">
                    <a:solidFill>
                      <a:schemeClr val="tx2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Sheet1!$AA$4:$AJ$4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Sheet1!$AA$5:$AJ$5</c:f>
              <c:numCache>
                <c:formatCode>#,##0</c:formatCode>
                <c:ptCount val="10"/>
                <c:pt idx="0">
                  <c:v>246994</c:v>
                </c:pt>
                <c:pt idx="1">
                  <c:v>243626</c:v>
                </c:pt>
                <c:pt idx="2">
                  <c:v>239736</c:v>
                </c:pt>
                <c:pt idx="3">
                  <c:v>231766</c:v>
                </c:pt>
                <c:pt idx="4">
                  <c:v>219936</c:v>
                </c:pt>
                <c:pt idx="5">
                  <c:v>217480</c:v>
                </c:pt>
                <c:pt idx="6">
                  <c:v>216871</c:v>
                </c:pt>
                <c:pt idx="7">
                  <c:v>218490</c:v>
                </c:pt>
                <c:pt idx="8">
                  <c:v>198981</c:v>
                </c:pt>
                <c:pt idx="9">
                  <c:v>160946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B-4169-81EA-A2BEB03BED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38403504"/>
        <c:axId val="1038404944"/>
      </c:barChart>
      <c:catAx>
        <c:axId val="103840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2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38404944"/>
        <c:crosses val="autoZero"/>
        <c:auto val="1"/>
        <c:lblAlgn val="ctr"/>
        <c:lblOffset val="100"/>
        <c:noMultiLvlLbl val="0"/>
      </c:catAx>
      <c:valAx>
        <c:axId val="10384049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3840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Sheet1!$AA$9:$AI$9</c:f>
              <c:numCache>
                <c:formatCode>#,##0.0</c:formatCode>
                <c:ptCount val="9"/>
                <c:pt idx="0">
                  <c:v>-1.3824468652771049</c:v>
                </c:pt>
                <c:pt idx="1">
                  <c:v>-1.6226182133680382</c:v>
                </c:pt>
                <c:pt idx="2">
                  <c:v>-3.43881328581414</c:v>
                </c:pt>
                <c:pt idx="3">
                  <c:v>-5.3788374799941803</c:v>
                </c:pt>
                <c:pt idx="4">
                  <c:v>-1.1292992459076696</c:v>
                </c:pt>
                <c:pt idx="5">
                  <c:v>-0.28081209566977605</c:v>
                </c:pt>
                <c:pt idx="6">
                  <c:v>0.74099501121332789</c:v>
                </c:pt>
                <c:pt idx="7">
                  <c:v>-9.8044536915584892</c:v>
                </c:pt>
                <c:pt idx="8">
                  <c:v>-23.632149913635629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84D-4646-9153-46A1B84E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404464"/>
        <c:axId val="1038408304"/>
      </c:lineChart>
      <c:catAx>
        <c:axId val="103840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408304"/>
        <c:crosses val="autoZero"/>
        <c:auto val="1"/>
        <c:lblAlgn val="ctr"/>
        <c:lblOffset val="100"/>
        <c:noMultiLvlLbl val="0"/>
      </c:catAx>
      <c:valAx>
        <c:axId val="1038408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03840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B-46AE-9780-90D2F6FB4B8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BB-46AE-9780-90D2F6FB4B8C}"/>
              </c:ext>
            </c:extLst>
          </c:dPt>
          <c:dLbls>
            <c:dLbl>
              <c:idx val="0"/>
              <c:layout>
                <c:manualLayout>
                  <c:x val="-0.153496500437445"/>
                  <c:y val="-1.4989428404782699E-2"/>
                </c:manualLayout>
              </c:layout>
              <c:tx>
                <c:rich>
                  <a:bodyPr/>
                  <a:lstStyle/>
                  <a:p>
                    <a:fld id="{21378D16-9D67-45CA-AC63-640CC633B89C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BB-46AE-9780-90D2F6FB4B8C}"/>
                </c:ext>
              </c:extLst>
            </c:dLbl>
            <c:dLbl>
              <c:idx val="1"/>
              <c:layout>
                <c:manualLayout>
                  <c:x val="0.16495297462817099"/>
                  <c:y val="3.20271945173520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+mn-ea"/>
                      <a:cs typeface="Arial" panose="020B0604020202020204" pitchFamily="7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B-46AE-9780-90D2F6FB4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Sheet1!$AF$17:$AG$17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Sheet1!$AF$18:$AG$18</c:f>
              <c:numCache>
                <c:formatCode>0%</c:formatCode>
                <c:ptCount val="2"/>
                <c:pt idx="0">
                  <c:v>0.52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BB-46AE-9780-90D2F6FB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Sheet1!$AF$55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Sheet1!$AE$56:$AE$72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Sheet1!$AF$56:$AF$72</c:f>
              <c:numCache>
                <c:formatCode>_-* #,##0_-;\-* #,##0_-;_-* "-"??_-;_-@_-</c:formatCode>
                <c:ptCount val="17"/>
                <c:pt idx="0">
                  <c:v>918</c:v>
                </c:pt>
                <c:pt idx="1">
                  <c:v>6906</c:v>
                </c:pt>
                <c:pt idx="2">
                  <c:v>11795</c:v>
                </c:pt>
                <c:pt idx="3">
                  <c:v>1419</c:v>
                </c:pt>
                <c:pt idx="4">
                  <c:v>37581</c:v>
                </c:pt>
                <c:pt idx="5">
                  <c:v>12074</c:v>
                </c:pt>
                <c:pt idx="6">
                  <c:v>3672</c:v>
                </c:pt>
                <c:pt idx="7">
                  <c:v>6581</c:v>
                </c:pt>
                <c:pt idx="8">
                  <c:v>2981</c:v>
                </c:pt>
                <c:pt idx="9">
                  <c:v>5603</c:v>
                </c:pt>
                <c:pt idx="10">
                  <c:v>7155</c:v>
                </c:pt>
                <c:pt idx="11">
                  <c:v>40086</c:v>
                </c:pt>
                <c:pt idx="12">
                  <c:v>3362</c:v>
                </c:pt>
                <c:pt idx="13">
                  <c:v>3127</c:v>
                </c:pt>
                <c:pt idx="14">
                  <c:v>4921</c:v>
                </c:pt>
                <c:pt idx="15">
                  <c:v>6798</c:v>
                </c:pt>
                <c:pt idx="16">
                  <c:v>15391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0-4F94-BD6F-1C23672CD212}"/>
            </c:ext>
          </c:extLst>
        </c:ser>
        <c:ser>
          <c:idx val="1"/>
          <c:order val="1"/>
          <c:tx>
            <c:strRef>
              <c:f>Sheet1!$AG$55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Sheet1!$AE$56:$AE$72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Sheet1!$AG$56:$AG$72</c:f>
              <c:numCache>
                <c:formatCode>_-* #,##0_-;\-* #,##0_-;_-* "-"??_-;_-@_-</c:formatCode>
                <c:ptCount val="17"/>
                <c:pt idx="0">
                  <c:v>714</c:v>
                </c:pt>
                <c:pt idx="1">
                  <c:v>8508</c:v>
                </c:pt>
                <c:pt idx="2">
                  <c:v>12067</c:v>
                </c:pt>
                <c:pt idx="3">
                  <c:v>1146</c:v>
                </c:pt>
                <c:pt idx="4">
                  <c:v>35045</c:v>
                </c:pt>
                <c:pt idx="5">
                  <c:v>10412</c:v>
                </c:pt>
                <c:pt idx="6">
                  <c:v>4505</c:v>
                </c:pt>
                <c:pt idx="7">
                  <c:v>7968</c:v>
                </c:pt>
                <c:pt idx="8">
                  <c:v>3514</c:v>
                </c:pt>
                <c:pt idx="9">
                  <c:v>5659</c:v>
                </c:pt>
                <c:pt idx="10">
                  <c:v>5653</c:v>
                </c:pt>
                <c:pt idx="11">
                  <c:v>22454</c:v>
                </c:pt>
                <c:pt idx="12">
                  <c:v>4508</c:v>
                </c:pt>
                <c:pt idx="13">
                  <c:v>4664</c:v>
                </c:pt>
                <c:pt idx="14">
                  <c:v>5370</c:v>
                </c:pt>
                <c:pt idx="15">
                  <c:v>7162</c:v>
                </c:pt>
                <c:pt idx="16">
                  <c:v>21597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0-4F94-BD6F-1C23672C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036762480"/>
        <c:axId val="1036762960"/>
      </c:barChart>
      <c:catAx>
        <c:axId val="103676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762960"/>
        <c:crosses val="autoZero"/>
        <c:auto val="1"/>
        <c:lblAlgn val="ctr"/>
        <c:lblOffset val="100"/>
        <c:noMultiLvlLbl val="0"/>
      </c:catAx>
      <c:valAx>
        <c:axId val="1036762960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03676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Sheet1!$AF$75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Sheet1!$AE$76:$AE$92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Sheet1!$AF$76:$AF$92</c:f>
              <c:numCache>
                <c:formatCode>#,##0.0_ ;\-#,##0.0\ </c:formatCode>
                <c:ptCount val="17"/>
                <c:pt idx="0">
                  <c:v>0.53882725832012679</c:v>
                </c:pt>
                <c:pt idx="1">
                  <c:v>4.0535305511533721</c:v>
                </c:pt>
                <c:pt idx="2">
                  <c:v>6.9231672242765745</c:v>
                </c:pt>
                <c:pt idx="3">
                  <c:v>0.8328931149850326</c:v>
                </c:pt>
                <c:pt idx="4">
                  <c:v>22.058460996654343</c:v>
                </c:pt>
                <c:pt idx="5">
                  <c:v>7.0869284498444571</c:v>
                </c:pt>
                <c:pt idx="6">
                  <c:v>2.1553090332805072</c:v>
                </c:pt>
                <c:pt idx="7">
                  <c:v>3.8627692668897109</c:v>
                </c:pt>
                <c:pt idx="8">
                  <c:v>1.749721195046076</c:v>
                </c:pt>
                <c:pt idx="9">
                  <c:v>3.2887245407055232</c:v>
                </c:pt>
                <c:pt idx="10">
                  <c:v>4.1996830427892231</c:v>
                </c:pt>
                <c:pt idx="11">
                  <c:v>23.528790279978871</c:v>
                </c:pt>
                <c:pt idx="12">
                  <c:v>1.9733521159828609</c:v>
                </c:pt>
                <c:pt idx="13">
                  <c:v>1.8354170335152902</c:v>
                </c:pt>
                <c:pt idx="14">
                  <c:v>2.8884193226507016</c:v>
                </c:pt>
                <c:pt idx="15">
                  <c:v>3.9901391089980627</c:v>
                </c:pt>
                <c:pt idx="16">
                  <c:v>9.033867464929271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F-474E-9E71-B34ED9860957}"/>
            </c:ext>
          </c:extLst>
        </c:ser>
        <c:ser>
          <c:idx val="1"/>
          <c:order val="1"/>
          <c:tx>
            <c:strRef>
              <c:f>Sheet1!$AG$75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Sheet1!$AE$76:$AE$92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Sheet1!$AG$76:$AG$92</c:f>
              <c:numCache>
                <c:formatCode>#,##0.0_ ;\-#,##0.0\ </c:formatCode>
                <c:ptCount val="17"/>
                <c:pt idx="0">
                  <c:v>0.44362705503709321</c:v>
                </c:pt>
                <c:pt idx="1">
                  <c:v>5.2862450759882194</c:v>
                </c:pt>
                <c:pt idx="2">
                  <c:v>7.4975457606899205</c:v>
                </c:pt>
                <c:pt idx="3">
                  <c:v>0.71204006312676305</c:v>
                </c:pt>
                <c:pt idx="4">
                  <c:v>21.774383954866849</c:v>
                </c:pt>
                <c:pt idx="5">
                  <c:v>6.4692505560871343</c:v>
                </c:pt>
                <c:pt idx="6">
                  <c:v>2.7990754663054691</c:v>
                </c:pt>
                <c:pt idx="7">
                  <c:v>4.9507288158761327</c:v>
                </c:pt>
                <c:pt idx="8">
                  <c:v>2.1833409963590271</c:v>
                </c:pt>
                <c:pt idx="9">
                  <c:v>3.5160861406931518</c:v>
                </c:pt>
                <c:pt idx="10">
                  <c:v>3.5123581822474619</c:v>
                </c:pt>
                <c:pt idx="11">
                  <c:v>13.951263156586682</c:v>
                </c:pt>
                <c:pt idx="12">
                  <c:v>2.8009394455283139</c:v>
                </c:pt>
                <c:pt idx="13">
                  <c:v>2.8978663651162502</c:v>
                </c:pt>
                <c:pt idx="14">
                  <c:v>3.3365228088924233</c:v>
                </c:pt>
                <c:pt idx="15">
                  <c:v>4.4499397313384614</c:v>
                </c:pt>
                <c:pt idx="16">
                  <c:v>13.418786425260645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F-474E-9E71-B34ED9860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72031680"/>
        <c:axId val="1272032160"/>
      </c:barChart>
      <c:catAx>
        <c:axId val="127203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272032160"/>
        <c:crosses val="autoZero"/>
        <c:auto val="1"/>
        <c:lblAlgn val="ctr"/>
        <c:lblOffset val="100"/>
        <c:noMultiLvlLbl val="0"/>
      </c:catAx>
      <c:valAx>
        <c:axId val="1272032160"/>
        <c:scaling>
          <c:orientation val="minMax"/>
        </c:scaling>
        <c:delete val="1"/>
        <c:axPos val="b"/>
        <c:numFmt formatCode="#,##0.0_ ;\-#,##0.0\ " sourceLinked="1"/>
        <c:majorTickMark val="none"/>
        <c:minorTickMark val="none"/>
        <c:tickLblPos val="nextTo"/>
        <c:crossAx val="12720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latin typeface="Arial" panose="020B0604020202020204" pitchFamily="7" charset="0"/>
                <a:cs typeface="Arial" panose="020B0604020202020204" pitchFamily="7" charset="0"/>
              </a:rPr>
              <a:t>(4a) Number of Registered Live Births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Sheet1!$C$30:$N$30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Sheet1!$C$31:$N$31</c:f>
              <c:numCache>
                <c:formatCode>_-* #,##0_-;\-* #,##0_-;_-* "-"??_-;_-@_-</c:formatCode>
                <c:ptCount val="12"/>
                <c:pt idx="0">
                  <c:v>12410</c:v>
                </c:pt>
                <c:pt idx="1">
                  <c:v>10565</c:v>
                </c:pt>
                <c:pt idx="2">
                  <c:v>12338</c:v>
                </c:pt>
                <c:pt idx="3">
                  <c:v>12610</c:v>
                </c:pt>
                <c:pt idx="4">
                  <c:v>13919</c:v>
                </c:pt>
                <c:pt idx="5">
                  <c:v>13844</c:v>
                </c:pt>
                <c:pt idx="6">
                  <c:v>14927</c:v>
                </c:pt>
                <c:pt idx="7">
                  <c:v>16024</c:v>
                </c:pt>
                <c:pt idx="8">
                  <c:v>17110</c:v>
                </c:pt>
                <c:pt idx="9">
                  <c:v>16835</c:v>
                </c:pt>
                <c:pt idx="10">
                  <c:v>15590</c:v>
                </c:pt>
                <c:pt idx="11">
                  <c:v>14198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B-495F-B1E4-2B1C6F27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1200127424"/>
        <c:axId val="1200129824"/>
      </c:barChart>
      <c:catAx>
        <c:axId val="12001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200129824"/>
        <c:crosses val="autoZero"/>
        <c:auto val="1"/>
        <c:lblAlgn val="ctr"/>
        <c:lblOffset val="100"/>
        <c:noMultiLvlLbl val="0"/>
      </c:catAx>
      <c:valAx>
        <c:axId val="1200129824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200127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000" b="1">
                <a:latin typeface="Arial" panose="020B0604020202020204" pitchFamily="7" charset="0"/>
                <a:cs typeface="Arial" panose="020B0604020202020204" pitchFamily="7" charset="0"/>
              </a:rPr>
              <a:t>(4b) Percent Distribution of Registered Live Births</a:t>
            </a:r>
          </a:p>
        </c:rich>
      </c:tx>
      <c:layout>
        <c:manualLayout>
          <c:xMode val="edge"/>
          <c:yMode val="edge"/>
          <c:x val="0.15392233634798"/>
          <c:y val="5.5594547940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8.6197439531183806E-2"/>
          <c:y val="0.18968684656342499"/>
          <c:w val="0.88301676068756396"/>
          <c:h val="0.604880574535769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228960331401302E-2"/>
                  <c:y val="-6.091198287874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6-4D1B-83E0-E59E489632B8}"/>
                </c:ext>
              </c:extLst>
            </c:dLbl>
            <c:dLbl>
              <c:idx val="1"/>
              <c:layout>
                <c:manualLayout>
                  <c:x val="-4.2030953314973599E-2"/>
                  <c:y val="-6.091203505227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6-4D1B-83E0-E59E489632B8}"/>
                </c:ext>
              </c:extLst>
            </c:dLbl>
            <c:dLbl>
              <c:idx val="2"/>
              <c:layout>
                <c:manualLayout>
                  <c:x val="-4.2030953314973599E-2"/>
                  <c:y val="-5.6226493894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6-4D1B-83E0-E59E489632B8}"/>
                </c:ext>
              </c:extLst>
            </c:dLbl>
            <c:dLbl>
              <c:idx val="3"/>
              <c:layout>
                <c:manualLayout>
                  <c:x val="-3.9228889760641997E-2"/>
                  <c:y val="-6.091203505227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6-4D1B-83E0-E59E489632B8}"/>
                </c:ext>
              </c:extLst>
            </c:dLbl>
            <c:dLbl>
              <c:idx val="4"/>
              <c:layout>
                <c:manualLayout>
                  <c:x val="-3.6383101052245202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6-4D1B-83E0-E59E489632B8}"/>
                </c:ext>
              </c:extLst>
            </c:dLbl>
            <c:dLbl>
              <c:idx val="5"/>
              <c:layout>
                <c:manualLayout>
                  <c:x val="-3.6383101052245098E-2"/>
                  <c:y val="-5.076059132273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6-4D1B-83E0-E59E489632B8}"/>
                </c:ext>
              </c:extLst>
            </c:dLbl>
            <c:dLbl>
              <c:idx val="6"/>
              <c:layout>
                <c:manualLayout>
                  <c:x val="-4.1980501214129003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6-4D1B-83E0-E59E489632B8}"/>
                </c:ext>
              </c:extLst>
            </c:dLbl>
            <c:dLbl>
              <c:idx val="7"/>
              <c:layout>
                <c:manualLayout>
                  <c:x val="-4.19805012141291E-2"/>
                  <c:y val="-5.9989789745052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6-4D1B-83E0-E59E489632B8}"/>
                </c:ext>
              </c:extLst>
            </c:dLbl>
            <c:dLbl>
              <c:idx val="8"/>
              <c:layout>
                <c:manualLayout>
                  <c:x val="-4.4779201295070903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6-4D1B-83E0-E59E489632B8}"/>
                </c:ext>
              </c:extLst>
            </c:dLbl>
            <c:dLbl>
              <c:idx val="9"/>
              <c:layout>
                <c:manualLayout>
                  <c:x val="-3.9181801133187102E-2"/>
                  <c:y val="-5.076059132273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6-4D1B-83E0-E59E489632B8}"/>
                </c:ext>
              </c:extLst>
            </c:dLbl>
            <c:dLbl>
              <c:idx val="10"/>
              <c:layout>
                <c:manualLayout>
                  <c:x val="-3.9181801133187297E-2"/>
                  <c:y val="-5.5375190533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B6-4D1B-83E0-E59E489632B8}"/>
                </c:ext>
              </c:extLst>
            </c:dLbl>
            <c:dLbl>
              <c:idx val="11"/>
              <c:layout>
                <c:manualLayout>
                  <c:x val="-4.1980501214129197E-2"/>
                  <c:y val="-5.076059132273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6-4D1B-83E0-E59E48963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Sheet1!$S$35:$AD$35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Sheet1!$S$36:$AD$36</c:f>
              <c:numCache>
                <c:formatCode>0.0</c:formatCode>
                <c:ptCount val="12"/>
                <c:pt idx="0">
                  <c:v>7.2841462698831965</c:v>
                </c:pt>
                <c:pt idx="1">
                  <c:v>6.2012091330633323</c:v>
                </c:pt>
                <c:pt idx="2">
                  <c:v>7.2418853084463235</c:v>
                </c:pt>
                <c:pt idx="3">
                  <c:v>7.4015378294300644</c:v>
                </c:pt>
                <c:pt idx="4">
                  <c:v>8.1698655866643186</c:v>
                </c:pt>
                <c:pt idx="5">
                  <c:v>8.1258437518342426</c:v>
                </c:pt>
                <c:pt idx="6">
                  <c:v>8.7615190467805366</c:v>
                </c:pt>
                <c:pt idx="7">
                  <c:v>9.4054117508951105</c:v>
                </c:pt>
                <c:pt idx="8">
                  <c:v>10.042847919234607</c:v>
                </c:pt>
                <c:pt idx="9">
                  <c:v>9.8814345248576636</c:v>
                </c:pt>
                <c:pt idx="10">
                  <c:v>9.1506720666784052</c:v>
                </c:pt>
                <c:pt idx="11">
                  <c:v>8.3336268122322004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B6-4D1B-83E0-E59E48963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51296"/>
        <c:axId val="1200147936"/>
      </c:lineChart>
      <c:catAx>
        <c:axId val="12001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200147936"/>
        <c:crosses val="autoZero"/>
        <c:auto val="1"/>
        <c:lblAlgn val="ctr"/>
        <c:lblOffset val="100"/>
        <c:noMultiLvlLbl val="0"/>
      </c:catAx>
      <c:valAx>
        <c:axId val="12001479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0015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D-44E6-BC72-21F005BB61A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D-44E6-BC72-21F005BB61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1D-44E6-BC72-21F005BB61AF}"/>
              </c:ext>
            </c:extLst>
          </c:dPt>
          <c:dLbls>
            <c:dLbl>
              <c:idx val="0"/>
              <c:layout>
                <c:manualLayout>
                  <c:x val="-0.13627083516737301"/>
                  <c:y val="-0.2458736931733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fld id="{B11AFE40-BE37-49A2-9751-7EAAF8ECFC69}" type="VALUE">
                      <a:rPr lang="en-PH"/>
                      <a:pPr/>
                      <a:t>[VALUE]</a:t>
                    </a:fld>
                    <a:endParaRPr lang="en-US" sz="1800" b="0" i="0" u="none" strike="noStrike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A2B46510-B77E-42BC-BC21-91243D3C587A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24367002522301"/>
                      <c:h val="0.11929127504593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81D-44E6-BC72-21F005BB61AF}"/>
                </c:ext>
              </c:extLst>
            </c:dLbl>
            <c:dLbl>
              <c:idx val="1"/>
              <c:layout>
                <c:manualLayout>
                  <c:x val="-0.22072951845465999"/>
                  <c:y val="6.8719246810578005E-2"/>
                </c:manualLayout>
              </c:layout>
              <c:tx>
                <c:rich>
                  <a:bodyPr/>
                  <a:lstStyle/>
                  <a:p>
                    <a:fld id="{7982E13E-DBC7-42DC-9985-4C10978D750F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DF63CB8A-CF90-4239-819F-73E4B2223688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81D-44E6-BC72-21F005BB61AF}"/>
                </c:ext>
              </c:extLst>
            </c:dLbl>
            <c:dLbl>
              <c:idx val="2"/>
              <c:layout>
                <c:manualLayout>
                  <c:x val="0.26976752943725901"/>
                  <c:y val="4.60352235915523E-2"/>
                </c:manualLayout>
              </c:layout>
              <c:tx>
                <c:rich>
                  <a:bodyPr/>
                  <a:lstStyle/>
                  <a:p>
                    <a:fld id="{5D6325F2-6CE1-45F8-9B3D-AE43710F0C61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14AEA226-FD37-4C3E-A3B7-0A781E5B1CB0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81D-44E6-BC72-21F005BB6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Sheet1!$O$147:$Q$147</c:f>
              <c:strCache>
                <c:ptCount val="3"/>
                <c:pt idx="0">
                  <c:v> Health Facility </c:v>
                </c:pt>
                <c:pt idx="1">
                  <c:v> Home </c:v>
                </c:pt>
                <c:pt idx="2">
                  <c:v> Others </c:v>
                </c:pt>
              </c:strCache>
            </c:strRef>
          </c:cat>
          <c:val>
            <c:numRef>
              <c:f>Sheet1!$O$148:$Q$148</c:f>
              <c:numCache>
                <c:formatCode>0.0</c:formatCode>
                <c:ptCount val="3"/>
                <c:pt idx="0">
                  <c:v>94.605270881023657</c:v>
                </c:pt>
                <c:pt idx="1">
                  <c:v>5.1652286200622175</c:v>
                </c:pt>
                <c:pt idx="2">
                  <c:v>0.22950049891412808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D-44E6-BC72-21F005BB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7-46A7-A7F7-70B7CE6A062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A7-46A7-A7F7-70B7CE6A06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A7-46A7-A7F7-70B7CE6A0627}"/>
              </c:ext>
            </c:extLst>
          </c:dPt>
          <c:dLbls>
            <c:dLbl>
              <c:idx val="0"/>
              <c:layout>
                <c:manualLayout>
                  <c:x val="-9.5476009616514104E-2"/>
                  <c:y val="-0.242707786459420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fld id="{BAF77153-17B5-422B-B1B4-2E6F58BC67CD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CC0C30AD-FE4B-46B1-B05F-2CAA5E6C2249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81670673547498"/>
                      <c:h val="0.2238769086128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A7-46A7-A7F7-70B7CE6A0627}"/>
                </c:ext>
              </c:extLst>
            </c:dLbl>
            <c:dLbl>
              <c:idx val="1"/>
              <c:layout>
                <c:manualLayout>
                  <c:x val="-0.24493308378427101"/>
                  <c:y val="7.10483943598856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fld id="{CA5414F9-66D3-4935-AA24-C6015EF3470A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solidFill>
                        <a:schemeClr val="tx1"/>
                      </a:solidFill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6C86D376-BE14-4EBC-8896-8DB3C7A92F18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04390862745401"/>
                      <c:h val="0.239359984535596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A7-46A7-A7F7-70B7CE6A0627}"/>
                </c:ext>
              </c:extLst>
            </c:dLbl>
            <c:dLbl>
              <c:idx val="2"/>
              <c:layout>
                <c:manualLayout>
                  <c:x val="0.26598847271275"/>
                  <c:y val="3.13846133569399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fld id="{D7D20866-270B-496F-8AAF-7D8100108928}" type="VALUE">
                      <a:rPr lang="en-PH"/>
                      <a:pPr/>
                      <a:t>[VALUE]</a:t>
                    </a:fld>
                    <a:endParaRPr 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  <a:p>
                    <a:fld id="{BA18607D-1863-4C7E-AF24-14A3B00C2E1B}" type="VALUE">
                      <a:rPr lang="en-PH"/>
                      <a:pPr/>
                      <a:t>[VALUE]</a:t>
                    </a:fld>
                    <a:endParaRPr lang="en-PH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A7-46A7-A7F7-70B7CE6A0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8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Sheet1!$T$89:$V$89</c:f>
              <c:strCache>
                <c:ptCount val="3"/>
                <c:pt idx="0">
                  <c:v> Health Professional </c:v>
                </c:pt>
                <c:pt idx="1">
                  <c:v> Traditional Birth Attendant </c:v>
                </c:pt>
                <c:pt idx="2">
                  <c:v> Others </c:v>
                </c:pt>
              </c:strCache>
            </c:strRef>
          </c:cat>
          <c:val>
            <c:numRef>
              <c:f>Sheet1!$T$90:$V$90</c:f>
              <c:numCache>
                <c:formatCode>0.00</c:formatCode>
                <c:ptCount val="3"/>
                <c:pt idx="0">
                  <c:v>95.969947760756</c:v>
                </c:pt>
                <c:pt idx="1">
                  <c:v>3.8533779421259613</c:v>
                </c:pt>
                <c:pt idx="2">
                  <c:v>0.1749134237248342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A7-46A7-A7F7-70B7CE6A0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Sheet2!$O$41</c:f>
              <c:strCache>
                <c:ptCount val="1"/>
                <c:pt idx="0">
                  <c:v>Usual Residence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Sheet2!$M$42:$M$49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Sheet2!$O$42:$O$49</c:f>
              <c:numCache>
                <c:formatCode>0.0</c:formatCode>
                <c:ptCount val="8"/>
                <c:pt idx="0">
                  <c:v>0.24107464615461099</c:v>
                </c:pt>
                <c:pt idx="1">
                  <c:v>1.0991264150708899</c:v>
                </c:pt>
                <c:pt idx="2">
                  <c:v>1.93356778049781</c:v>
                </c:pt>
                <c:pt idx="3">
                  <c:v>9.0297366818684495</c:v>
                </c:pt>
                <c:pt idx="4">
                  <c:v>36.974513190759602</c:v>
                </c:pt>
                <c:pt idx="5">
                  <c:v>38.069911647384799</c:v>
                </c:pt>
                <c:pt idx="6">
                  <c:v>12.558249350713901</c:v>
                </c:pt>
                <c:pt idx="7">
                  <c:v>9.3820287549861395E-2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2-44A5-A439-742D297BF861}"/>
            </c:ext>
          </c:extLst>
        </c:ser>
        <c:ser>
          <c:idx val="2"/>
          <c:order val="1"/>
          <c:tx>
            <c:strRef>
              <c:f>Sheet2!$P$41</c:f>
              <c:strCache>
                <c:ptCount val="1"/>
                <c:pt idx="0">
                  <c:v>Place of Occurrence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Sheet2!$M$42:$M$49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Sheet2!$P$42:$P$49</c:f>
              <c:numCache>
                <c:formatCode>0.0</c:formatCode>
                <c:ptCount val="8"/>
                <c:pt idx="0">
                  <c:v>-0.28937019428303101</c:v>
                </c:pt>
                <c:pt idx="1">
                  <c:v>-1.2238070082761101</c:v>
                </c:pt>
                <c:pt idx="2">
                  <c:v>-2.15824382226918</c:v>
                </c:pt>
                <c:pt idx="3">
                  <c:v>-9.3878030169630797</c:v>
                </c:pt>
                <c:pt idx="4">
                  <c:v>-36.849210541761998</c:v>
                </c:pt>
                <c:pt idx="5">
                  <c:v>-37.563538181604699</c:v>
                </c:pt>
                <c:pt idx="6">
                  <c:v>-12.4364618183953</c:v>
                </c:pt>
                <c:pt idx="7">
                  <c:v>-9.1565416446557496E-2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2-44A5-A439-742D297BF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923104040437"/>
          <c:y val="0.10673751532207068"/>
          <c:w val="0.873627932872028"/>
          <c:h val="0.643379934380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1 (2)'!$C$98:$K$98</c:f>
              <c:numCache>
                <c:formatCode>#,##0.0</c:formatCode>
                <c:ptCount val="9"/>
                <c:pt idx="0">
                  <c:v>-3.3244902726332302</c:v>
                </c:pt>
                <c:pt idx="1">
                  <c:v>-5.1042862197216152</c:v>
                </c:pt>
                <c:pt idx="2">
                  <c:v>-1.1166884911974393</c:v>
                </c:pt>
                <c:pt idx="3">
                  <c:v>-0.28002574949420633</c:v>
                </c:pt>
                <c:pt idx="4">
                  <c:v>0.74652673709255735</c:v>
                </c:pt>
                <c:pt idx="5">
                  <c:v>-8.9290127694631334</c:v>
                </c:pt>
                <c:pt idx="6">
                  <c:v>-19.114890366416894</c:v>
                </c:pt>
                <c:pt idx="7">
                  <c:v>-0.50575969579859081</c:v>
                </c:pt>
                <c:pt idx="8">
                  <c:v>2.4167561761546725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4-42B1-8ECD-6D00298F65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0723344"/>
        <c:axId val="570724784"/>
      </c:lineChart>
      <c:catAx>
        <c:axId val="57072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0724784"/>
        <c:crosses val="autoZero"/>
        <c:auto val="1"/>
        <c:lblAlgn val="ctr"/>
        <c:lblOffset val="100"/>
        <c:noMultiLvlLbl val="0"/>
      </c:catAx>
      <c:valAx>
        <c:axId val="570724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Percent of Registered Live Births by</a:t>
                </a:r>
              </a:p>
              <a:p>
                <a:pPr>
                  <a:defRPr/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Usual Residence of Mother</a:t>
                </a:r>
              </a:p>
            </c:rich>
          </c:tx>
          <c:layout>
            <c:manualLayout>
              <c:xMode val="edge"/>
              <c:yMode val="edge"/>
              <c:x val="1.3652068260017599E-3"/>
              <c:y val="0.13858777544346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23344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8842189270836E-2"/>
          <c:y val="7.8266339156585013E-2"/>
          <c:w val="0.925623323929325"/>
          <c:h val="0.722819186362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1 (2)'!$C$11:$L$11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'Table 1 (2)'!$C$13:$L$13</c:f>
              <c:numCache>
                <c:formatCode>#,##0</c:formatCode>
                <c:ptCount val="10"/>
                <c:pt idx="0">
                  <c:v>239736</c:v>
                </c:pt>
                <c:pt idx="1">
                  <c:v>231766</c:v>
                </c:pt>
                <c:pt idx="2">
                  <c:v>219936</c:v>
                </c:pt>
                <c:pt idx="3">
                  <c:v>217480</c:v>
                </c:pt>
                <c:pt idx="4">
                  <c:v>216871</c:v>
                </c:pt>
                <c:pt idx="5">
                  <c:v>218490</c:v>
                </c:pt>
                <c:pt idx="6">
                  <c:v>198981</c:v>
                </c:pt>
                <c:pt idx="7">
                  <c:v>160946</c:v>
                </c:pt>
                <c:pt idx="8">
                  <c:v>160132</c:v>
                </c:pt>
                <c:pt idx="9">
                  <c:v>164002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F-4775-866A-2F0D15FB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28484687"/>
        <c:axId val="828475087"/>
      </c:barChart>
      <c:catAx>
        <c:axId val="82848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5087"/>
        <c:crosses val="autoZero"/>
        <c:auto val="1"/>
        <c:lblAlgn val="ctr"/>
        <c:lblOffset val="100"/>
        <c:noMultiLvlLbl val="0"/>
      </c:catAx>
      <c:valAx>
        <c:axId val="828475087"/>
        <c:scaling>
          <c:orientation val="minMax"/>
          <c:max val="2500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Number or Registered Live Births by</a:t>
                </a:r>
              </a:p>
              <a:p>
                <a:pPr>
                  <a:defRPr/>
                </a:pPr>
                <a:r>
                  <a:rPr lang="en-PH" sz="1000" b="1" i="0" u="none" strike="noStrike" kern="1200" spc="0" baseline="0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Usual Residence of Mother</a:t>
                </a:r>
              </a:p>
            </c:rich>
          </c:tx>
          <c:layout>
            <c:manualLayout>
              <c:xMode val="edge"/>
              <c:yMode val="edge"/>
              <c:x val="8.6576577853249275E-3"/>
              <c:y val="0.14507288629737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82848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rot="360000"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(1b) Percent Change of Registered Live Births</a:t>
            </a:r>
          </a:p>
        </c:rich>
      </c:tx>
      <c:layout>
        <c:manualLayout>
          <c:xMode val="edge"/>
          <c:yMode val="edge"/>
          <c:x val="0.230136323868607"/>
          <c:y val="0.8783494071778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9.2028632784538295E-2"/>
          <c:y val="8.5592015347039196E-2"/>
          <c:w val="0.873627932872028"/>
          <c:h val="0.643379934380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343434343434301E-2"/>
                  <c:y val="-6.6270912739283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37-4EC3-9064-8A2F7853AFD6}"/>
                </c:ext>
              </c:extLst>
            </c:dLbl>
            <c:dLbl>
              <c:idx val="1"/>
              <c:layout>
                <c:manualLayout>
                  <c:x val="-3.4343434343434301E-2"/>
                  <c:y val="-6.677265009077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7-4EC3-9064-8A2F7853AFD6}"/>
                </c:ext>
              </c:extLst>
            </c:dLbl>
            <c:dLbl>
              <c:idx val="2"/>
              <c:layout>
                <c:manualLayout>
                  <c:x val="-3.23232323232324E-2"/>
                  <c:y val="6.9130128331355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7-4EC3-9064-8A2F7853AFD6}"/>
                </c:ext>
              </c:extLst>
            </c:dLbl>
            <c:dLbl>
              <c:idx val="3"/>
              <c:layout>
                <c:manualLayout>
                  <c:x val="-3.4343434343434301E-2"/>
                  <c:y val="7.4999768032388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7-4EC3-9064-8A2F7853AFD6}"/>
                </c:ext>
              </c:extLst>
            </c:dLbl>
            <c:dLbl>
              <c:idx val="4"/>
              <c:layout>
                <c:manualLayout>
                  <c:x val="-3.2323232323232302E-2"/>
                  <c:y val="6.7188473512219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7-4EC3-9064-8A2F7853AFD6}"/>
                </c:ext>
              </c:extLst>
            </c:dLbl>
            <c:dLbl>
              <c:idx val="5"/>
              <c:layout>
                <c:manualLayout>
                  <c:x val="-4.4444444444444398E-2"/>
                  <c:y val="7.6025580357188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7-4EC3-9064-8A2F7853AFD6}"/>
                </c:ext>
              </c:extLst>
            </c:dLbl>
            <c:dLbl>
              <c:idx val="6"/>
              <c:layout>
                <c:manualLayout>
                  <c:x val="-1.21212121212121E-2"/>
                  <c:y val="-6.090301038974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7-4EC3-9064-8A2F7853AFD6}"/>
                </c:ext>
              </c:extLst>
            </c:dLbl>
            <c:dLbl>
              <c:idx val="7"/>
              <c:layout>
                <c:manualLayout>
                  <c:x val="-2.02020202020202E-2"/>
                  <c:y val="-8.036767038192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7-4EC3-9064-8A2F7853A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1'!$C$98:$K$98</c:f>
              <c:numCache>
                <c:formatCode>#,##0.0</c:formatCode>
                <c:ptCount val="9"/>
                <c:pt idx="0">
                  <c:v>-1.5967097107862052</c:v>
                </c:pt>
                <c:pt idx="1">
                  <c:v>-3.3244902726332302</c:v>
                </c:pt>
                <c:pt idx="2">
                  <c:v>-5.1042862197216152</c:v>
                </c:pt>
                <c:pt idx="3">
                  <c:v>-1.1166884911974393</c:v>
                </c:pt>
                <c:pt idx="4">
                  <c:v>-0.28002574949420633</c:v>
                </c:pt>
                <c:pt idx="5">
                  <c:v>0.74652673709255735</c:v>
                </c:pt>
                <c:pt idx="6">
                  <c:v>-8.9290127694631334</c:v>
                </c:pt>
                <c:pt idx="7">
                  <c:v>-19.114890366416894</c:v>
                </c:pt>
                <c:pt idx="8">
                  <c:v>-0.50575969579859081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37-4EC3-9064-8A2F7853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723344"/>
        <c:axId val="570724784"/>
      </c:lineChart>
      <c:catAx>
        <c:axId val="57072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0724784"/>
        <c:crosses val="autoZero"/>
        <c:auto val="1"/>
        <c:lblAlgn val="ctr"/>
        <c:lblOffset val="100"/>
        <c:noMultiLvlLbl val="0"/>
      </c:catAx>
      <c:valAx>
        <c:axId val="5707247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23344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r>
              <a:rPr lang="en-PH" sz="1200" b="1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(1a) Number or Registered</a:t>
            </a:r>
            <a:r>
              <a:rPr lang="en-PH" sz="1200" b="1" baseline="0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 Live Births by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defRPr>
            </a:pPr>
            <a:r>
              <a:rPr lang="en-PH" sz="1200" b="1" baseline="0">
                <a:solidFill>
                  <a:schemeClr val="tx1"/>
                </a:solidFill>
                <a:latin typeface="Arial" panose="020B0604020202020204" pitchFamily="7" charset="0"/>
                <a:cs typeface="Arial" panose="020B0604020202020204" pitchFamily="7" charset="0"/>
              </a:rPr>
              <a:t>Usual Residence of Mother</a:t>
            </a:r>
            <a:endParaRPr lang="en-PH" sz="1200" b="1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4524284756721201"/>
          <c:y val="3.9158106868948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3.8315257369741902E-2"/>
          <c:y val="0.17544805199209901"/>
          <c:w val="0.925623323929325"/>
          <c:h val="0.722819186362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1'!$C$11:$L$11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'Table 1'!$C$13:$L$13</c:f>
              <c:numCache>
                <c:formatCode>#,##0</c:formatCode>
                <c:ptCount val="10"/>
                <c:pt idx="0">
                  <c:v>243626</c:v>
                </c:pt>
                <c:pt idx="1">
                  <c:v>239736</c:v>
                </c:pt>
                <c:pt idx="2">
                  <c:v>231766</c:v>
                </c:pt>
                <c:pt idx="3">
                  <c:v>219936</c:v>
                </c:pt>
                <c:pt idx="4">
                  <c:v>217480</c:v>
                </c:pt>
                <c:pt idx="5">
                  <c:v>216871</c:v>
                </c:pt>
                <c:pt idx="6">
                  <c:v>218490</c:v>
                </c:pt>
                <c:pt idx="7">
                  <c:v>198981</c:v>
                </c:pt>
                <c:pt idx="8">
                  <c:v>160946</c:v>
                </c:pt>
                <c:pt idx="9">
                  <c:v>160132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2-4FA1-B8A6-B9854D74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28484687"/>
        <c:axId val="828475087"/>
      </c:barChart>
      <c:catAx>
        <c:axId val="82848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5087"/>
        <c:crosses val="autoZero"/>
        <c:auto val="1"/>
        <c:lblAlgn val="ctr"/>
        <c:lblOffset val="100"/>
        <c:noMultiLvlLbl val="0"/>
      </c:catAx>
      <c:valAx>
        <c:axId val="828475087"/>
        <c:scaling>
          <c:orientation val="minMax"/>
          <c:max val="250000"/>
        </c:scaling>
        <c:delete val="1"/>
        <c:axPos val="l"/>
        <c:numFmt formatCode="#,##0" sourceLinked="1"/>
        <c:majorTickMark val="none"/>
        <c:minorTickMark val="none"/>
        <c:tickLblPos val="nextTo"/>
        <c:crossAx val="82848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07216124206899"/>
          <c:y val="5.6009341750578603E-2"/>
          <c:w val="0.77948450137619396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 (2)'!$AH$191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 (2)'!$AH$192:$AH$208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4596-4913-B829-6873B85103AF}"/>
            </c:ext>
          </c:extLst>
        </c:ser>
        <c:ser>
          <c:idx val="1"/>
          <c:order val="1"/>
          <c:tx>
            <c:strRef>
              <c:f>'Table 2 (2)'!$AI$191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 (2)'!$AI$192:$AI$208</c:f>
              <c:numCache>
                <c:formatCode>#,##0.0_ ;\-#,##0.0\ 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4596-4913-B829-6873B851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2 (2)'!$M$278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(2)'!$L$279:$L$295</c:f>
              <c:numCache>
                <c:formatCode>General</c:formatCode>
                <c:ptCount val="17"/>
              </c:numCache>
            </c:numRef>
          </c:cat>
          <c:val>
            <c:numRef>
              <c:f>'Table 2 (2)'!$M$279:$M$295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427F-4669-8E50-18CFE38DCEE2}"/>
            </c:ext>
          </c:extLst>
        </c:ser>
        <c:ser>
          <c:idx val="1"/>
          <c:order val="1"/>
          <c:tx>
            <c:strRef>
              <c:f>'Table 2 (2)'!$N$278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(2)'!$L$279:$L$295</c:f>
              <c:numCache>
                <c:formatCode>General</c:formatCode>
                <c:ptCount val="17"/>
              </c:numCache>
            </c:numRef>
          </c:cat>
          <c:val>
            <c:numRef>
              <c:f>'Table 2 (2)'!$N$279:$N$295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427F-4669-8E50-18CFE38D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2 (2)'!$L$223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E-47E6-ABF2-D72B7097FE38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E-47E6-ABF2-D72B7097F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(2)'!$K$224:$K$233</c:f>
              <c:numCache>
                <c:formatCode>General</c:formatCode>
                <c:ptCount val="10"/>
              </c:numCache>
            </c:numRef>
          </c:cat>
          <c:val>
            <c:numRef>
              <c:f>'Table 2 (2)'!$L$224:$L$233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149E-47E6-ABF2-D72B7097FE38}"/>
            </c:ext>
          </c:extLst>
        </c:ser>
        <c:ser>
          <c:idx val="1"/>
          <c:order val="1"/>
          <c:tx>
            <c:strRef>
              <c:f>'Table 2 (2)'!$M$223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(2)'!$K$224:$K$233</c:f>
              <c:numCache>
                <c:formatCode>General</c:formatCode>
                <c:ptCount val="10"/>
              </c:numCache>
            </c:numRef>
          </c:cat>
          <c:val>
            <c:numRef>
              <c:f>'Table 2 (2)'!$M$224:$M$233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149E-47E6-ABF2-D72B7097F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2 (2)'!$O$308</c:f>
              <c:strCache>
                <c:ptCount val="1"/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(2)'!$M$309:$M$316</c:f>
              <c:numCache>
                <c:formatCode>General</c:formatCode>
                <c:ptCount val="8"/>
              </c:numCache>
            </c:numRef>
          </c:cat>
          <c:val>
            <c:numRef>
              <c:f>'Table 2 (2)'!$O$309:$O$316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2D5E-44E6-A7FE-7B1C4E62FAEB}"/>
            </c:ext>
          </c:extLst>
        </c:ser>
        <c:ser>
          <c:idx val="2"/>
          <c:order val="1"/>
          <c:tx>
            <c:strRef>
              <c:f>'Table 2 (2)'!$P$308</c:f>
              <c:strCache>
                <c:ptCount val="1"/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 (2)'!$M$309:$M$316</c:f>
              <c:numCache>
                <c:formatCode>General</c:formatCode>
                <c:ptCount val="8"/>
              </c:numCache>
            </c:numRef>
          </c:cat>
          <c:val>
            <c:numRef>
              <c:f>'Table 2 (2)'!$P$309:$P$316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2D5E-44E6-A7FE-7B1C4E62F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C3-4FB6-BECE-3180124BCD0E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C3-4FB6-BECE-3180124BCD0E}"/>
              </c:ext>
            </c:extLst>
          </c:dPt>
          <c:dLbls>
            <c:dLbl>
              <c:idx val="0"/>
              <c:layout>
                <c:manualLayout>
                  <c:x val="-0.176343285214348"/>
                  <c:y val="1.81988188976377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3-4FB6-BECE-3180124BCD0E}"/>
                </c:ext>
              </c:extLst>
            </c:dLbl>
            <c:dLbl>
              <c:idx val="1"/>
              <c:layout>
                <c:manualLayout>
                  <c:x val="0.17397320647419101"/>
                  <c:y val="-1.79436424613589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3-4FB6-BECE-3180124BC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 (2)'!$B$70:$C$70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'Table 2 (2)'!$B$71:$C$71</c:f>
              <c:numCache>
                <c:formatCode>0.0</c:formatCode>
                <c:ptCount val="2"/>
                <c:pt idx="0">
                  <c:v>52.041438519042451</c:v>
                </c:pt>
                <c:pt idx="1">
                  <c:v>47.958561480957549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3-4FB6-BECE-3180124B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40223097112904"/>
          <c:y val="0.42615959463400399"/>
          <c:w val="0.13721522309711301"/>
          <c:h val="0.157992855059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821325434448"/>
          <c:y val="5.9447983014862003E-2"/>
          <c:w val="0.76286118302209205"/>
          <c:h val="0.844123911262684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'Table 2 (2)'!$O$80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 (2)'!$M$81:$M$97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 (2)'!$O$81:$O$97</c:f>
              <c:numCache>
                <c:formatCode>0.0</c:formatCode>
                <c:ptCount val="17"/>
                <c:pt idx="0">
                  <c:v>0.43214348162765698</c:v>
                </c:pt>
                <c:pt idx="1">
                  <c:v>0.8</c:v>
                </c:pt>
                <c:pt idx="2">
                  <c:v>2.2000000000000002</c:v>
                </c:pt>
                <c:pt idx="3">
                  <c:v>3.1</c:v>
                </c:pt>
                <c:pt idx="4">
                  <c:v>2.8</c:v>
                </c:pt>
                <c:pt idx="5">
                  <c:v>3.1</c:v>
                </c:pt>
                <c:pt idx="6">
                  <c:v>3.4</c:v>
                </c:pt>
                <c:pt idx="7">
                  <c:v>3.7</c:v>
                </c:pt>
                <c:pt idx="8">
                  <c:v>3.5</c:v>
                </c:pt>
                <c:pt idx="9">
                  <c:v>4.9000000000000004</c:v>
                </c:pt>
                <c:pt idx="10">
                  <c:v>4.5</c:v>
                </c:pt>
                <c:pt idx="11">
                  <c:v>5.2</c:v>
                </c:pt>
                <c:pt idx="12">
                  <c:v>7.9</c:v>
                </c:pt>
                <c:pt idx="13">
                  <c:v>6.4752828916144196</c:v>
                </c:pt>
                <c:pt idx="14">
                  <c:v>12.3</c:v>
                </c:pt>
                <c:pt idx="15">
                  <c:v>21.2</c:v>
                </c:pt>
                <c:pt idx="1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E73-9CB2-E0102A7265CD}"/>
            </c:ext>
          </c:extLst>
        </c:ser>
        <c:ser>
          <c:idx val="0"/>
          <c:order val="1"/>
          <c:tx>
            <c:strRef>
              <c:f>'Table 2 (2)'!$N$80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 (2)'!$M$81:$M$97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 (2)'!$N$81:$N$97</c:f>
              <c:numCache>
                <c:formatCode>0.0</c:formatCode>
                <c:ptCount val="17"/>
                <c:pt idx="0">
                  <c:v>0.4</c:v>
                </c:pt>
                <c:pt idx="1">
                  <c:v>1</c:v>
                </c:pt>
                <c:pt idx="2">
                  <c:v>1.5</c:v>
                </c:pt>
                <c:pt idx="3">
                  <c:v>1.7</c:v>
                </c:pt>
                <c:pt idx="4">
                  <c:v>2</c:v>
                </c:pt>
                <c:pt idx="5">
                  <c:v>2.4</c:v>
                </c:pt>
                <c:pt idx="6">
                  <c:v>2.8</c:v>
                </c:pt>
                <c:pt idx="7">
                  <c:v>3.5</c:v>
                </c:pt>
                <c:pt idx="8">
                  <c:v>4.3</c:v>
                </c:pt>
                <c:pt idx="9">
                  <c:v>3.6</c:v>
                </c:pt>
                <c:pt idx="10">
                  <c:v>4.0472429971663502</c:v>
                </c:pt>
                <c:pt idx="11">
                  <c:v>4</c:v>
                </c:pt>
                <c:pt idx="12">
                  <c:v>6.5</c:v>
                </c:pt>
                <c:pt idx="13">
                  <c:v>7.3</c:v>
                </c:pt>
                <c:pt idx="14">
                  <c:v>7.6</c:v>
                </c:pt>
                <c:pt idx="15">
                  <c:v>21.8</c:v>
                </c:pt>
                <c:pt idx="16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B-4E73-9CB2-E0102A726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639490911"/>
        <c:axId val="1639488031"/>
      </c:barChart>
      <c:catAx>
        <c:axId val="1639490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639488031"/>
        <c:crosses val="autoZero"/>
        <c:auto val="1"/>
        <c:lblAlgn val="ctr"/>
        <c:lblOffset val="100"/>
        <c:noMultiLvlLbl val="0"/>
      </c:catAx>
      <c:valAx>
        <c:axId val="1639488031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394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56440934647796"/>
          <c:y val="0.777145763995995"/>
          <c:w val="0.25402119610312002"/>
          <c:h val="0.121136022945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07216124206899"/>
          <c:y val="5.6009341750578603E-2"/>
          <c:w val="0.77948450137619396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2'!$AH$191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2'!$AH$192:$AH$208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3AF1-4F31-BDF6-C0793420350F}"/>
            </c:ext>
          </c:extLst>
        </c:ser>
        <c:ser>
          <c:idx val="1"/>
          <c:order val="1"/>
          <c:tx>
            <c:strRef>
              <c:f>'Table 2'!$AI$191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2'!$AG$192:$AG$208</c:f>
              <c:numCache>
                <c:formatCode>General</c:formatCode>
                <c:ptCount val="17"/>
              </c:numCache>
            </c:numRef>
          </c:cat>
          <c:val>
            <c:numRef>
              <c:f>'Table 2'!$AI$192:$AI$208</c:f>
              <c:numCache>
                <c:formatCode>#,##0.0_ ;\-#,##0.0\ 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3AF1-4F31-BDF6-C0793420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2'!$M$278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2'!$L$279:$L$295</c:f>
              <c:numCache>
                <c:formatCode>General</c:formatCode>
                <c:ptCount val="17"/>
              </c:numCache>
            </c:numRef>
          </c:cat>
          <c:val>
            <c:numRef>
              <c:f>'Table 2'!$M$279:$M$295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CFD1-4EE6-BCE4-1BF5C8341446}"/>
            </c:ext>
          </c:extLst>
        </c:ser>
        <c:ser>
          <c:idx val="1"/>
          <c:order val="1"/>
          <c:tx>
            <c:strRef>
              <c:f>'Table 2'!$N$278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5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2'!$L$279:$L$295</c:f>
              <c:numCache>
                <c:formatCode>General</c:formatCode>
                <c:ptCount val="17"/>
              </c:numCache>
            </c:numRef>
          </c:cat>
          <c:val>
            <c:numRef>
              <c:f>'Table 2'!$N$279:$N$295</c:f>
              <c:numCache>
                <c:formatCode>0.0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CFD1-4EE6-BCE4-1BF5C834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2'!$L$223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7-4BD4-9A52-38FA1FC45B9C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7-4BD4-9A52-38FA1FC45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2'!$K$224:$K$233</c:f>
              <c:numCache>
                <c:formatCode>General</c:formatCode>
                <c:ptCount val="10"/>
              </c:numCache>
            </c:numRef>
          </c:cat>
          <c:val>
            <c:numRef>
              <c:f>'Table 2'!$L$224:$L$233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05A7-4BD4-9A52-38FA1FC45B9C}"/>
            </c:ext>
          </c:extLst>
        </c:ser>
        <c:ser>
          <c:idx val="1"/>
          <c:order val="1"/>
          <c:tx>
            <c:strRef>
              <c:f>'Table 2'!$M$223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2'!$K$224:$K$233</c:f>
              <c:numCache>
                <c:formatCode>General</c:formatCode>
                <c:ptCount val="10"/>
              </c:numCache>
            </c:numRef>
          </c:cat>
          <c:val>
            <c:numRef>
              <c:f>'Table 2'!$M$224:$M$233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05A7-4BD4-9A52-38FA1FC4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2'!$O$308</c:f>
              <c:strCache>
                <c:ptCount val="1"/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2'!$M$309:$M$316</c:f>
              <c:numCache>
                <c:formatCode>General</c:formatCode>
                <c:ptCount val="8"/>
              </c:numCache>
            </c:numRef>
          </c:cat>
          <c:val>
            <c:numRef>
              <c:f>'Table 2'!$O$309:$O$316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C43-4E66-8F79-EF4FCBD29269}"/>
            </c:ext>
          </c:extLst>
        </c:ser>
        <c:ser>
          <c:idx val="2"/>
          <c:order val="1"/>
          <c:tx>
            <c:strRef>
              <c:f>'Table 2'!$P$308</c:f>
              <c:strCache>
                <c:ptCount val="1"/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2'!$M$309:$M$316</c:f>
              <c:numCache>
                <c:formatCode>General</c:formatCode>
                <c:ptCount val="8"/>
              </c:numCache>
            </c:numRef>
          </c:cat>
          <c:val>
            <c:numRef>
              <c:f>'Table 2'!$P$309:$P$316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C43-4E66-8F79-EF4FCBD2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7-4A8C-9A71-57094C4B752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C7-4A8C-9A71-57094C4B7521}"/>
              </c:ext>
            </c:extLst>
          </c:dPt>
          <c:dLbls>
            <c:dLbl>
              <c:idx val="0"/>
              <c:layout>
                <c:manualLayout>
                  <c:x val="-0.176343285214348"/>
                  <c:y val="1.81988188976377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7-4A8C-9A71-57094C4B7521}"/>
                </c:ext>
              </c:extLst>
            </c:dLbl>
            <c:dLbl>
              <c:idx val="1"/>
              <c:layout>
                <c:manualLayout>
                  <c:x val="0.17397320647419101"/>
                  <c:y val="-1.79436424613589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7-4A8C-9A71-57094C4B7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2'!$B$70:$C$70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'Table 2'!$B$71:$C$71</c:f>
              <c:numCache>
                <c:formatCode>0.0</c:formatCode>
                <c:ptCount val="2"/>
                <c:pt idx="0">
                  <c:v>51.908425548922146</c:v>
                </c:pt>
                <c:pt idx="1">
                  <c:v>48.091574451077861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7-4A8C-9A71-57094C4B7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40223097112904"/>
          <c:y val="0.42615959463400399"/>
          <c:w val="0.13721522309711301"/>
          <c:h val="0.157992855059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821325434448"/>
          <c:y val="5.9447983014862003E-2"/>
          <c:w val="0.76286118302209205"/>
          <c:h val="0.844123911262684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'Table 2'!$O$80</c:f>
              <c:strCache>
                <c:ptCount val="1"/>
                <c:pt idx="0">
                  <c:v> Usual Residence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2'!$O$81:$O$97</c:f>
              <c:numCache>
                <c:formatCode>0.0</c:formatCode>
                <c:ptCount val="17"/>
                <c:pt idx="0">
                  <c:v>0.43214348162765698</c:v>
                </c:pt>
                <c:pt idx="1">
                  <c:v>0.713161641645642</c:v>
                </c:pt>
                <c:pt idx="2">
                  <c:v>2.2256638273424398</c:v>
                </c:pt>
                <c:pt idx="3">
                  <c:v>3.1680113906027501</c:v>
                </c:pt>
                <c:pt idx="4">
                  <c:v>2.7427372417755298</c:v>
                </c:pt>
                <c:pt idx="5">
                  <c:v>2.98066595059076</c:v>
                </c:pt>
                <c:pt idx="6">
                  <c:v>3.3709689506157399</c:v>
                </c:pt>
                <c:pt idx="7">
                  <c:v>3.66947268503485</c:v>
                </c:pt>
                <c:pt idx="8">
                  <c:v>3.3072715010116598</c:v>
                </c:pt>
                <c:pt idx="9">
                  <c:v>5.0458371843229299</c:v>
                </c:pt>
                <c:pt idx="10">
                  <c:v>4.5343841330902004</c:v>
                </c:pt>
                <c:pt idx="11">
                  <c:v>5.3174880723403204</c:v>
                </c:pt>
                <c:pt idx="12">
                  <c:v>7.2134239252616599</c:v>
                </c:pt>
                <c:pt idx="13">
                  <c:v>6.4752828916144196</c:v>
                </c:pt>
                <c:pt idx="14">
                  <c:v>13.347113631254199</c:v>
                </c:pt>
                <c:pt idx="15">
                  <c:v>21.001423825344101</c:v>
                </c:pt>
                <c:pt idx="16">
                  <c:v>14.454949666525099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1-4079-ACD6-B7ECB4FCB293}"/>
            </c:ext>
          </c:extLst>
        </c:ser>
        <c:ser>
          <c:idx val="0"/>
          <c:order val="1"/>
          <c:tx>
            <c:strRef>
              <c:f>'Table 2'!$N$80</c:f>
              <c:strCache>
                <c:ptCount val="1"/>
                <c:pt idx="0">
                  <c:v> Place of Occurrence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2'!$M$81:$M$97</c:f>
              <c:strCache>
                <c:ptCount val="17"/>
                <c:pt idx="0">
                  <c:v> Pateros</c:v>
                </c:pt>
                <c:pt idx="1">
                  <c:v> City of San Juan</c:v>
                </c:pt>
                <c:pt idx="2">
                  <c:v> City of Navotas</c:v>
                </c:pt>
                <c:pt idx="3">
                  <c:v> City of Malabon</c:v>
                </c:pt>
                <c:pt idx="4">
                  <c:v> City of Mandaluyong</c:v>
                </c:pt>
                <c:pt idx="5">
                  <c:v> Pasay City</c:v>
                </c:pt>
                <c:pt idx="6">
                  <c:v> City of Makati</c:v>
                </c:pt>
                <c:pt idx="7">
                  <c:v> City of Muntinlupa</c:v>
                </c:pt>
                <c:pt idx="8">
                  <c:v> City of Marikina</c:v>
                </c:pt>
                <c:pt idx="9">
                  <c:v> City of Parañaque</c:v>
                </c:pt>
                <c:pt idx="10">
                  <c:v> City of Las Piñas</c:v>
                </c:pt>
                <c:pt idx="11">
                  <c:v> City of Valenzuela</c:v>
                </c:pt>
                <c:pt idx="12">
                  <c:v> City of Taguig</c:v>
                </c:pt>
                <c:pt idx="13">
                  <c:v> City of Pasig</c:v>
                </c:pt>
                <c:pt idx="14">
                  <c:v> City of Caloocan</c:v>
                </c:pt>
                <c:pt idx="15">
                  <c:v> Quezon City</c:v>
                </c:pt>
                <c:pt idx="16">
                  <c:v> City of Manila</c:v>
                </c:pt>
              </c:strCache>
            </c:strRef>
          </c:cat>
          <c:val>
            <c:numRef>
              <c:f>'Table 2'!$N$81:$N$97</c:f>
              <c:numCache>
                <c:formatCode>0.0</c:formatCode>
                <c:ptCount val="17"/>
                <c:pt idx="0">
                  <c:v>0.46279091373623799</c:v>
                </c:pt>
                <c:pt idx="1">
                  <c:v>0.825707251358759</c:v>
                </c:pt>
                <c:pt idx="2">
                  <c:v>1.7930970409253499</c:v>
                </c:pt>
                <c:pt idx="3">
                  <c:v>1.8627769777488701</c:v>
                </c:pt>
                <c:pt idx="4">
                  <c:v>1.9945881915733701</c:v>
                </c:pt>
                <c:pt idx="5">
                  <c:v>2.2605332837831602</c:v>
                </c:pt>
                <c:pt idx="6">
                  <c:v>2.85687740976448</c:v>
                </c:pt>
                <c:pt idx="7">
                  <c:v>3.4021229154085599</c:v>
                </c:pt>
                <c:pt idx="8">
                  <c:v>3.7888465647791101</c:v>
                </c:pt>
                <c:pt idx="9">
                  <c:v>3.8469131787987201</c:v>
                </c:pt>
                <c:pt idx="10">
                  <c:v>4.0472429971663502</c:v>
                </c:pt>
                <c:pt idx="11">
                  <c:v>4.2678961304408398</c:v>
                </c:pt>
                <c:pt idx="12">
                  <c:v>6.2659683188553901</c:v>
                </c:pt>
                <c:pt idx="13">
                  <c:v>7.0945789009151303</c:v>
                </c:pt>
                <c:pt idx="14">
                  <c:v>8.0486133692572093</c:v>
                </c:pt>
                <c:pt idx="15">
                  <c:v>22.138477261114001</c:v>
                </c:pt>
                <c:pt idx="16">
                  <c:v>25.042969294374501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1-4079-ACD6-B7ECB4FC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639490911"/>
        <c:axId val="1639488031"/>
      </c:barChart>
      <c:catAx>
        <c:axId val="1639490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chemeClr val="tx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639488031"/>
        <c:crosses val="autoZero"/>
        <c:auto val="1"/>
        <c:lblAlgn val="ctr"/>
        <c:lblOffset val="100"/>
        <c:noMultiLvlLbl val="0"/>
      </c:catAx>
      <c:valAx>
        <c:axId val="1639488031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394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56440934647796"/>
          <c:y val="0.777145763995995"/>
          <c:w val="0.25402119610312002"/>
          <c:h val="0.121136022945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74428167566177E-2"/>
          <c:y val="6.9861178417333941E-2"/>
          <c:w val="0.93888888888888899"/>
          <c:h val="0.720887649460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 (2)'!$C$54:$C$65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 (2)'!$D$54:$D$65</c:f>
              <c:numCache>
                <c:formatCode>_-* #,##0_-;\-* #,##0_-;_-* "-"??_-;_-@_-</c:formatCode>
                <c:ptCount val="12"/>
                <c:pt idx="0">
                  <c:v>15224</c:v>
                </c:pt>
                <c:pt idx="1">
                  <c:v>12965</c:v>
                </c:pt>
                <c:pt idx="2">
                  <c:v>14204</c:v>
                </c:pt>
                <c:pt idx="3">
                  <c:v>13522</c:v>
                </c:pt>
                <c:pt idx="4">
                  <c:v>14322</c:v>
                </c:pt>
                <c:pt idx="5">
                  <c:v>13875</c:v>
                </c:pt>
                <c:pt idx="6">
                  <c:v>14870</c:v>
                </c:pt>
                <c:pt idx="7">
                  <c:v>15538</c:v>
                </c:pt>
                <c:pt idx="8">
                  <c:v>16828</c:v>
                </c:pt>
                <c:pt idx="9">
                  <c:v>17375</c:v>
                </c:pt>
                <c:pt idx="10">
                  <c:v>16182</c:v>
                </c:pt>
                <c:pt idx="11">
                  <c:v>15619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9CC-B5C7-6FADBC5C7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7"/>
        <c:axId val="1092204720"/>
        <c:axId val="1092218640"/>
      </c:barChart>
      <c:catAx>
        <c:axId val="10922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18640"/>
        <c:crosses val="autoZero"/>
        <c:auto val="1"/>
        <c:lblAlgn val="ctr"/>
        <c:lblOffset val="100"/>
        <c:noMultiLvlLbl val="0"/>
      </c:catAx>
      <c:valAx>
        <c:axId val="109221864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kern="1200" spc="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Number of Registered Live Births</a:t>
                </a:r>
              </a:p>
            </c:rich>
          </c:tx>
          <c:layout>
            <c:manualLayout>
              <c:xMode val="edge"/>
              <c:yMode val="edge"/>
              <c:x val="3.1818765916684188E-3"/>
              <c:y val="0.18447854973019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crossAx val="109220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(4b) Percent</a:t>
            </a:r>
            <a:r>
              <a:rPr lang="en-PH" sz="1200" b="1" baseline="0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 Distribution of Registered Live Births</a:t>
            </a:r>
            <a:endParaRPr lang="en-PH" sz="1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28738870973269"/>
          <c:y val="0.8952821174194679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843066110718399E-2"/>
          <c:y val="2.9054137233637201E-2"/>
          <c:w val="0.90238131306742098"/>
          <c:h val="0.7700061552891519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2.0337226444287369E-3"/>
                  <c:y val="1.86124165042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F-463D-8FF5-52204BBD0EEF}"/>
                </c:ext>
              </c:extLst>
            </c:dLbl>
            <c:dLbl>
              <c:idx val="2"/>
              <c:layout>
                <c:manualLayout>
                  <c:x val="0"/>
                  <c:y val="-1.8612416504259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F-463D-8FF5-52204BBD0EEF}"/>
                </c:ext>
              </c:extLst>
            </c:dLbl>
            <c:dLbl>
              <c:idx val="3"/>
              <c:layout>
                <c:manualLayout>
                  <c:x val="-3.7284484434314382E-17"/>
                  <c:y val="2.233489980511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F-463D-8FF5-52204BBD0EEF}"/>
                </c:ext>
              </c:extLst>
            </c:dLbl>
            <c:dLbl>
              <c:idx val="4"/>
              <c:layout>
                <c:manualLayout>
                  <c:x val="0"/>
                  <c:y val="-2.233489980511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F-463D-8FF5-52204BBD0EEF}"/>
                </c:ext>
              </c:extLst>
            </c:dLbl>
            <c:dLbl>
              <c:idx val="5"/>
              <c:layout>
                <c:manualLayout>
                  <c:x val="-7.4568968868628765E-17"/>
                  <c:y val="2.2334899805111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F-463D-8FF5-52204BBD0EEF}"/>
                </c:ext>
              </c:extLst>
            </c:dLbl>
            <c:dLbl>
              <c:idx val="6"/>
              <c:layout>
                <c:manualLayout>
                  <c:x val="2.0337226444287369E-3"/>
                  <c:y val="2.233489980511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F-463D-8FF5-52204BBD0EEF}"/>
                </c:ext>
              </c:extLst>
            </c:dLbl>
            <c:dLbl>
              <c:idx val="7"/>
              <c:layout>
                <c:manualLayout>
                  <c:x val="6.1011679332861361E-3"/>
                  <c:y val="1.4889933203407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F-463D-8FF5-52204BBD0EEF}"/>
                </c:ext>
              </c:extLst>
            </c:dLbl>
            <c:dLbl>
              <c:idx val="8"/>
              <c:layout>
                <c:manualLayout>
                  <c:x val="-4.067445288857623E-3"/>
                  <c:y val="-3.3502349707667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F-463D-8FF5-52204BBD0EEF}"/>
                </c:ext>
              </c:extLst>
            </c:dLbl>
            <c:dLbl>
              <c:idx val="9"/>
              <c:layout>
                <c:manualLayout>
                  <c:x val="0"/>
                  <c:y val="-2.233489980511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F-463D-8FF5-52204BBD0EEF}"/>
                </c:ext>
              </c:extLst>
            </c:dLbl>
            <c:dLbl>
              <c:idx val="10"/>
              <c:layout>
                <c:manualLayout>
                  <c:x val="0"/>
                  <c:y val="2.6057383105963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F-463D-8FF5-52204BBD0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 (2)'!$J$54:$J$65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 (2)'!$K$54:$K$65</c:f>
              <c:numCache>
                <c:formatCode>0.0</c:formatCode>
                <c:ptCount val="12"/>
                <c:pt idx="0">
                  <c:v>8.4</c:v>
                </c:pt>
                <c:pt idx="1">
                  <c:v>7.2</c:v>
                </c:pt>
                <c:pt idx="2">
                  <c:v>7.9</c:v>
                </c:pt>
                <c:pt idx="3">
                  <c:v>7.5</c:v>
                </c:pt>
                <c:pt idx="4">
                  <c:v>7.8593162075532996</c:v>
                </c:pt>
                <c:pt idx="5">
                  <c:v>7.7</c:v>
                </c:pt>
                <c:pt idx="6">
                  <c:v>8.1999999999999993</c:v>
                </c:pt>
                <c:pt idx="7">
                  <c:v>8.6</c:v>
                </c:pt>
                <c:pt idx="8">
                  <c:v>9.3000000000000007</c:v>
                </c:pt>
                <c:pt idx="9">
                  <c:v>9.6</c:v>
                </c:pt>
                <c:pt idx="10">
                  <c:v>9</c:v>
                </c:pt>
                <c:pt idx="11">
                  <c:v>8.6972174478561808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4-41A1-A407-40DF1CCD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28240"/>
        <c:axId val="1092201360"/>
      </c:lineChart>
      <c:catAx>
        <c:axId val="10922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01360"/>
        <c:crosses val="autoZero"/>
        <c:auto val="1"/>
        <c:lblAlgn val="ctr"/>
        <c:lblOffset val="100"/>
        <c:noMultiLvlLbl val="0"/>
      </c:catAx>
      <c:valAx>
        <c:axId val="1092201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9222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Number of Registered Live Births</a:t>
            </a:r>
          </a:p>
        </c:rich>
      </c:tx>
      <c:layout>
        <c:manualLayout>
          <c:xMode val="edge"/>
          <c:yMode val="edge"/>
          <c:x val="0.25637628752573599"/>
          <c:y val="0.90025262467191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lang="en-US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PH"/>
        </a:p>
      </c:txPr>
    </c:title>
    <c:autoTitleDeleted val="0"/>
    <c:plotArea>
      <c:layout>
        <c:manualLayout>
          <c:layoutTarget val="inner"/>
          <c:xMode val="edge"/>
          <c:yMode val="edge"/>
          <c:x val="3.6111111111111101E-2"/>
          <c:y val="6.9861111111111096E-2"/>
          <c:w val="0.93888888888888899"/>
          <c:h val="0.720887649460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3'!$C$54:$C$65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3'!$D$54:$D$65</c:f>
              <c:numCache>
                <c:formatCode>_-* #,##0_-;\-* #,##0_-;_-* "-"??_-;_-@_-</c:formatCode>
                <c:ptCount val="12"/>
                <c:pt idx="0">
                  <c:v>13845</c:v>
                </c:pt>
                <c:pt idx="1">
                  <c:v>11725</c:v>
                </c:pt>
                <c:pt idx="2">
                  <c:v>12303</c:v>
                </c:pt>
                <c:pt idx="3">
                  <c:v>12355</c:v>
                </c:pt>
                <c:pt idx="4">
                  <c:v>13535</c:v>
                </c:pt>
                <c:pt idx="5">
                  <c:v>14043</c:v>
                </c:pt>
                <c:pt idx="6">
                  <c:v>14419</c:v>
                </c:pt>
                <c:pt idx="7">
                  <c:v>15513</c:v>
                </c:pt>
                <c:pt idx="8">
                  <c:v>16896</c:v>
                </c:pt>
                <c:pt idx="9">
                  <c:v>16972</c:v>
                </c:pt>
                <c:pt idx="10">
                  <c:v>15632</c:v>
                </c:pt>
                <c:pt idx="11">
                  <c:v>14978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3-46DD-90DF-3CFC322D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7"/>
        <c:axId val="1092204720"/>
        <c:axId val="1092218640"/>
      </c:barChart>
      <c:catAx>
        <c:axId val="10922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18640"/>
        <c:crosses val="autoZero"/>
        <c:auto val="1"/>
        <c:lblAlgn val="ctr"/>
        <c:lblOffset val="100"/>
        <c:noMultiLvlLbl val="0"/>
      </c:catAx>
      <c:valAx>
        <c:axId val="109221864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09220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 sz="1200" b="1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(4b) Percent</a:t>
            </a:r>
            <a:r>
              <a:rPr lang="en-PH" sz="1200" b="1" baseline="0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 Distribution of Registered Live Births</a:t>
            </a:r>
            <a:endParaRPr lang="en-PH" sz="1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28738870973269"/>
          <c:y val="0.8952821174194679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843066110718399E-2"/>
          <c:y val="2.9054137233637201E-2"/>
          <c:w val="0.90238131306742098"/>
          <c:h val="0.7700061552891519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3'!$J$54:$J$65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3'!$K$54:$K$65</c:f>
              <c:numCache>
                <c:formatCode>0.0</c:formatCode>
                <c:ptCount val="12"/>
                <c:pt idx="0">
                  <c:v>8.0393227110140799</c:v>
                </c:pt>
                <c:pt idx="1">
                  <c:v>6.8083104937984897</c:v>
                </c:pt>
                <c:pt idx="2">
                  <c:v>7.1439355228317902</c:v>
                </c:pt>
                <c:pt idx="3">
                  <c:v>7.1741301621219904</c:v>
                </c:pt>
                <c:pt idx="4">
                  <c:v>7.8593162075532996</c:v>
                </c:pt>
                <c:pt idx="5">
                  <c:v>8.1542946067728899</c:v>
                </c:pt>
                <c:pt idx="6">
                  <c:v>8.3726250754865994</c:v>
                </c:pt>
                <c:pt idx="7">
                  <c:v>9.0078738328610601</c:v>
                </c:pt>
                <c:pt idx="8">
                  <c:v>9.8109351047521702</c:v>
                </c:pt>
                <c:pt idx="9">
                  <c:v>9.8550657314070698</c:v>
                </c:pt>
                <c:pt idx="10">
                  <c:v>9.0769731035443897</c:v>
                </c:pt>
                <c:pt idx="11">
                  <c:v>8.6972174478561808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7-4EEC-B691-7302F638D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28240"/>
        <c:axId val="1092201360"/>
      </c:lineChart>
      <c:catAx>
        <c:axId val="10922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092201360"/>
        <c:crosses val="autoZero"/>
        <c:auto val="1"/>
        <c:lblAlgn val="ctr"/>
        <c:lblOffset val="100"/>
        <c:noMultiLvlLbl val="0"/>
      </c:catAx>
      <c:valAx>
        <c:axId val="1092201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9222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66098517446999"/>
          <c:y val="9.9490237675492296E-2"/>
          <c:w val="0.67517450934833001"/>
          <c:h val="0.854823651150143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0-4C16-BE3B-82B33335585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0-4C16-BE3B-82B33335585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F0-4C16-BE3B-82B33335585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0-4C16-BE3B-82B33335585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F0-4C16-BE3B-82B33335585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68749D5-07BA-4C24-ADC8-4ABE5522EC66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82.6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F0-4C16-BE3B-82B33335585A}"/>
                </c:ext>
              </c:extLst>
            </c:dLbl>
            <c:dLbl>
              <c:idx val="1"/>
              <c:layout>
                <c:manualLayout>
                  <c:x val="-0.14050182383694801"/>
                  <c:y val="0.19780214075101901"/>
                </c:manualLayout>
              </c:layout>
              <c:tx>
                <c:rich>
                  <a:bodyPr/>
                  <a:lstStyle/>
                  <a:p>
                    <a:fld id="{A53017FE-2A00-4A8E-B8B6-9909DD5EC3F5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15.1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F0-4C16-BE3B-82B33335585A}"/>
                </c:ext>
              </c:extLst>
            </c:dLbl>
            <c:dLbl>
              <c:idx val="2"/>
              <c:layout>
                <c:manualLayout>
                  <c:x val="-0.24260801910264901"/>
                  <c:y val="4.1553880316725703E-2"/>
                </c:manualLayout>
              </c:layout>
              <c:tx>
                <c:rich>
                  <a:bodyPr/>
                  <a:lstStyle/>
                  <a:p>
                    <a:fld id="{D24EFC13-B318-49E1-9B88-61AD82922EE9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1.8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71442622463998"/>
                      <c:h val="0.172509480594239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4F0-4C16-BE3B-82B33335585A}"/>
                </c:ext>
              </c:extLst>
            </c:dLbl>
            <c:dLbl>
              <c:idx val="3"/>
              <c:layout>
                <c:manualLayout>
                  <c:x val="1.0624089131043136E-2"/>
                  <c:y val="4.8102068049020912E-3"/>
                </c:manualLayout>
              </c:layout>
              <c:tx>
                <c:rich>
                  <a:bodyPr/>
                  <a:lstStyle/>
                  <a:p>
                    <a:fld id="{BC9C7DAA-393E-46A2-B812-233520465951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0.1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4F0-4C16-BE3B-82B33335585A}"/>
                </c:ext>
              </c:extLst>
            </c:dLbl>
            <c:dLbl>
              <c:idx val="4"/>
              <c:layout>
                <c:manualLayout>
                  <c:x val="0.27622847742436601"/>
                  <c:y val="5.3804126501127203E-2"/>
                </c:manualLayout>
              </c:layout>
              <c:tx>
                <c:rich>
                  <a:bodyPr/>
                  <a:lstStyle/>
                  <a:p>
                    <a:fld id="{B77519A7-BE2E-42EA-8BF9-10324903CD93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0.3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4F0-4C16-BE3B-82B333355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(2)'!$C$60:$G$60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 (2)'!$C$61:$G$61</c:f>
              <c:numCache>
                <c:formatCode>0.0</c:formatCode>
                <c:ptCount val="5"/>
                <c:pt idx="0" formatCode="#,##0.0_ ;\-#,##0.0\ ">
                  <c:v>82.641089273448415</c:v>
                </c:pt>
                <c:pt idx="1">
                  <c:v>15.102147082936328</c:v>
                </c:pt>
                <c:pt idx="2">
                  <c:v>1.8180408145177369</c:v>
                </c:pt>
                <c:pt idx="3">
                  <c:v>0.14291728523631203</c:v>
                </c:pt>
                <c:pt idx="4">
                  <c:v>0.29580554386120406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F0-4C16-BE3B-82B333355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62024171516399"/>
          <c:y val="9.9443728224148306E-2"/>
          <c:w val="0.68339974459144703"/>
          <c:h val="0.861565944055482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5-44D5-9341-B0DCEABB381E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F5-44D5-9341-B0DCEABB381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F5-44D5-9341-B0DCEABB381E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F5-44D5-9341-B0DCEABB381E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F5-44D5-9341-B0DCEABB381E}"/>
              </c:ext>
            </c:extLst>
          </c:dPt>
          <c:dLbls>
            <c:dLbl>
              <c:idx val="1"/>
              <c:layout>
                <c:manualLayout>
                  <c:x val="-0.12779237844940899"/>
                  <c:y val="0.2319011183048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5-44D5-9341-B0DCEABB381E}"/>
                </c:ext>
              </c:extLst>
            </c:dLbl>
            <c:dLbl>
              <c:idx val="2"/>
              <c:layout>
                <c:manualLayout>
                  <c:x val="-0.24306580008377199"/>
                  <c:y val="3.35850902768135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192071594944"/>
                      <c:h val="0.17229219143576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4F5-44D5-9341-B0DCEABB381E}"/>
                </c:ext>
              </c:extLst>
            </c:dLbl>
            <c:dLbl>
              <c:idx val="3"/>
              <c:layout>
                <c:manualLayout>
                  <c:x val="-9.76789385500235E-17"/>
                  <c:y val="1.007556675062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5-44D5-9341-B0DCEABB381E}"/>
                </c:ext>
              </c:extLst>
            </c:dLbl>
            <c:dLbl>
              <c:idx val="4"/>
              <c:layout>
                <c:manualLayout>
                  <c:x val="0.25308017344959299"/>
                  <c:y val="5.03778337531486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5-44D5-9341-B0DCEABB3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(2)'!$C$63:$G$63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 (2)'!$C$64:$G$64</c:f>
              <c:numCache>
                <c:formatCode>0.0</c:formatCode>
                <c:ptCount val="5"/>
                <c:pt idx="0" formatCode="#,##0.0_ ;\-#,##0.0\ ">
                  <c:v>80.779502688991599</c:v>
                </c:pt>
                <c:pt idx="1">
                  <c:v>16.752234728844769</c:v>
                </c:pt>
                <c:pt idx="2">
                  <c:v>1.9829026475286886</c:v>
                </c:pt>
                <c:pt idx="3">
                  <c:v>0.17011987658687089</c:v>
                </c:pt>
                <c:pt idx="4">
                  <c:v>0.31524005804807254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F5-44D5-9341-B0DCEABB3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8722659668"/>
          <c:y val="6.7129629629629595E-2"/>
          <c:w val="0.51944444444444404"/>
          <c:h val="0.8657407407407410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6-4BFC-8599-5F03EF41ABB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96-4BFC-8599-5F03EF41ABBF}"/>
              </c:ext>
            </c:extLst>
          </c:dPt>
          <c:dLbls>
            <c:dLbl>
              <c:idx val="0"/>
              <c:layout>
                <c:manualLayout>
                  <c:x val="0.180555555555556"/>
                  <c:y val="-0.115740740740741"/>
                </c:manualLayout>
              </c:layout>
              <c:tx>
                <c:rich>
                  <a:bodyPr/>
                  <a:lstStyle/>
                  <a:p>
                    <a:fld id="{1BD63007-37FC-4EAD-A469-A805BD8E6E3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96-4BFC-8599-5F03EF41ABBF}"/>
                </c:ext>
              </c:extLst>
            </c:dLbl>
            <c:dLbl>
              <c:idx val="1"/>
              <c:layout>
                <c:manualLayout>
                  <c:x val="-6.6666666666666693E-2"/>
                  <c:y val="6.9444444444444503E-2"/>
                </c:manualLayout>
              </c:layout>
              <c:tx>
                <c:rich>
                  <a:bodyPr/>
                  <a:lstStyle/>
                  <a:p>
                    <a:fld id="{FF3343AA-E88A-4C0C-8C54-4095A288B4CA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96-4BFC-8599-5F03EF41ABB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(2)'!$V$72:$V$73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 (2)'!$W$72:$W$73</c:f>
              <c:numCache>
                <c:formatCode>0.0</c:formatCode>
                <c:ptCount val="2"/>
                <c:pt idx="0">
                  <c:v>97.88615364162105</c:v>
                </c:pt>
                <c:pt idx="1">
                  <c:v>2.1138463583789413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6-4BFC-8599-5F03EF41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7077865266795"/>
          <c:y val="0.36469743365412699"/>
          <c:w val="0.226173665791776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465004374453E-2"/>
          <c:y val="7.6388888888888895E-2"/>
          <c:w val="0.50555555555555598"/>
          <c:h val="0.84259259259259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7D-4473-BF6B-D08BFBAC12D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7D-4473-BF6B-D08BFBAC12D9}"/>
              </c:ext>
            </c:extLst>
          </c:dPt>
          <c:dLbls>
            <c:dLbl>
              <c:idx val="0"/>
              <c:layout>
                <c:manualLayout>
                  <c:x val="0.15833333333333299"/>
                  <c:y val="-0.101851851851852"/>
                </c:manualLayout>
              </c:layout>
              <c:tx>
                <c:rich>
                  <a:bodyPr/>
                  <a:lstStyle/>
                  <a:p>
                    <a:fld id="{A8CB8E29-341B-42D7-8781-DEB8EF035B92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7D-4473-BF6B-D08BFBAC12D9}"/>
                </c:ext>
              </c:extLst>
            </c:dLbl>
            <c:dLbl>
              <c:idx val="1"/>
              <c:layout>
                <c:manualLayout>
                  <c:x val="-6.9444444444444503E-2"/>
                  <c:y val="7.4074074074074098E-2"/>
                </c:manualLayout>
              </c:layout>
              <c:tx>
                <c:rich>
                  <a:bodyPr/>
                  <a:lstStyle/>
                  <a:p>
                    <a:fld id="{59C7F655-AEE5-4E73-8929-6F4A14352DC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7D-4473-BF6B-D08BFBAC1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(2)'!$V$72:$V$73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 (2)'!$X$72:$X$73</c:f>
              <c:numCache>
                <c:formatCode>0.0</c:formatCode>
                <c:ptCount val="2"/>
                <c:pt idx="0">
                  <c:v>97.701857294423235</c:v>
                </c:pt>
                <c:pt idx="1">
                  <c:v>2.2981427055767609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D-4473-BF6B-D08BFBAC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15966754155695"/>
          <c:y val="0.36469743365412699"/>
          <c:w val="0.29561811023621998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C5-47A3-8DD4-094CE55E678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C5-47A3-8DD4-094CE55E6789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8A5D3AA3-5B7F-4F3D-B3CC-5ADA4485F2A1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C5-47A3-8DD4-094CE55E6789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55E56CC4-1630-4462-AAF4-BB51428C3B3E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C5-47A3-8DD4-094CE55E6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 (2)'!$Q$92:$R$92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4a (2)'!$Q$93:$R$93</c:f>
              <c:numCache>
                <c:formatCode>0.0</c:formatCode>
                <c:ptCount val="2"/>
                <c:pt idx="0">
                  <c:v>94.605270881023657</c:v>
                </c:pt>
                <c:pt idx="1">
                  <c:v>5.394729118976346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C5-47A3-8DD4-094CE55E6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66098517446999"/>
          <c:y val="9.9490237675492296E-2"/>
          <c:w val="0.67517450934833001"/>
          <c:h val="0.854823651150143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8-426C-880D-03F6A436AB2C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B8-426C-880D-03F6A436AB2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B8-426C-880D-03F6A436AB2C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8-426C-880D-03F6A436AB2C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B8-426C-880D-03F6A436AB2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873FF-818E-48DA-8B07-13F37EF0608E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B8-426C-880D-03F6A436AB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8B9AC7-FFE9-4787-A224-3ACEA8749F6B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B8-426C-880D-03F6A436AB2C}"/>
                </c:ext>
              </c:extLst>
            </c:dLbl>
            <c:dLbl>
              <c:idx val="2"/>
              <c:layout>
                <c:manualLayout>
                  <c:x val="-0.12217798039923899"/>
                  <c:y val="2.6901930858519999E-2"/>
                </c:manualLayout>
              </c:layout>
              <c:tx>
                <c:rich>
                  <a:bodyPr/>
                  <a:lstStyle/>
                  <a:p>
                    <a:fld id="{F6F16F5C-BC14-4B64-BCA5-07CB759DE722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71442622463998"/>
                      <c:h val="0.172509480594239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B8-426C-880D-03F6A436AB2C}"/>
                </c:ext>
              </c:extLst>
            </c:dLbl>
            <c:dLbl>
              <c:idx val="3"/>
              <c:layout>
                <c:manualLayout>
                  <c:x val="1.06241722086295E-2"/>
                  <c:y val="6.7255158126409004E-3"/>
                </c:manualLayout>
              </c:layout>
              <c:tx>
                <c:rich>
                  <a:bodyPr/>
                  <a:lstStyle/>
                  <a:p>
                    <a:fld id="{55BDA1DF-2BAE-4D82-99E8-CAF8AF8F184B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B8-426C-880D-03F6A436AB2C}"/>
                </c:ext>
              </c:extLst>
            </c:dLbl>
            <c:dLbl>
              <c:idx val="4"/>
              <c:layout>
                <c:manualLayout>
                  <c:x val="0.27622847742436601"/>
                  <c:y val="5.3804126501127203E-2"/>
                </c:manualLayout>
              </c:layout>
              <c:tx>
                <c:rich>
                  <a:bodyPr/>
                  <a:lstStyle/>
                  <a:p>
                    <a:fld id="{20835007-76D2-4240-9A6A-6EA9C56C5B0F}" type="CATEGORYNAME">
                      <a:rPr lang="en-US"/>
                      <a:pPr/>
                      <a:t>[CATEGORY NAME]</a:t>
                    </a:fld>
                    <a:endParaRPr lang="en-PH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B8-426C-880D-03F6A436A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4a'!$C$59:$G$59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4a'!$C$60:$G$60</c:f>
              <c:numCache>
                <c:formatCode>0.0</c:formatCode>
                <c:ptCount val="5"/>
                <c:pt idx="0" formatCode="#,##0.0_ ;\-#,##0.0\ ">
                  <c:v>78.299925674734055</c:v>
                </c:pt>
                <c:pt idx="1">
                  <c:v>18.19691550146328</c:v>
                </c:pt>
                <c:pt idx="2">
                  <c:v>3.0264319227017231</c:v>
                </c:pt>
                <c:pt idx="3">
                  <c:v>0.2084591443303758</c:v>
                </c:pt>
                <c:pt idx="4">
                  <c:v>0.26826775677056719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B8-426C-880D-03F6A436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62024171516399"/>
          <c:y val="9.9443728224148306E-2"/>
          <c:w val="0.68339974459144703"/>
          <c:h val="0.861565944055482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79-4AD0-9110-402E9FEE2473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79-4AD0-9110-402E9FEE2473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79-4AD0-9110-402E9FEE2473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79-4AD0-9110-402E9FEE2473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79-4AD0-9110-402E9FEE2473}"/>
              </c:ext>
            </c:extLst>
          </c:dPt>
          <c:dLbls>
            <c:dLbl>
              <c:idx val="2"/>
              <c:layout>
                <c:manualLayout>
                  <c:x val="-0.15184810406975599"/>
                  <c:y val="3.35850902768135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192071594944"/>
                      <c:h val="0.17229219143576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279-4AD0-9110-402E9FEE2473}"/>
                </c:ext>
              </c:extLst>
            </c:dLbl>
            <c:dLbl>
              <c:idx val="3"/>
              <c:layout>
                <c:manualLayout>
                  <c:x val="-9.76789385500235E-17"/>
                  <c:y val="1.007556675062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79-4AD0-9110-402E9FEE2473}"/>
                </c:ext>
              </c:extLst>
            </c:dLbl>
            <c:dLbl>
              <c:idx val="4"/>
              <c:layout>
                <c:manualLayout>
                  <c:x val="0.25308017344959299"/>
                  <c:y val="5.03778337531486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79-4AD0-9110-402E9FEE2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4a'!$C$62:$G$62</c:f>
              <c:strCache>
                <c:ptCount val="5"/>
                <c:pt idx="0">
                  <c:v>Physician</c:v>
                </c:pt>
                <c:pt idx="1">
                  <c:v>Midwife</c:v>
                </c:pt>
                <c:pt idx="2">
                  <c:v>Traditional Birth Attendant</c:v>
                </c:pt>
                <c:pt idx="3">
                  <c:v>Nurse</c:v>
                </c:pt>
                <c:pt idx="4">
                  <c:v>Others</c:v>
                </c:pt>
              </c:strCache>
            </c:strRef>
          </c:cat>
          <c:val>
            <c:numRef>
              <c:f>'Table 4a'!$C$63:$G$63</c:f>
              <c:numCache>
                <c:formatCode>0.0</c:formatCode>
                <c:ptCount val="5"/>
                <c:pt idx="0" formatCode="#,##0.0_ ;\-#,##0.0\ ">
                  <c:v>76.45442509929309</c:v>
                </c:pt>
                <c:pt idx="1">
                  <c:v>19.819274098868433</c:v>
                </c:pt>
                <c:pt idx="2">
                  <c:v>3.2123498114055904</c:v>
                </c:pt>
                <c:pt idx="3">
                  <c:v>0.23980216321534734</c:v>
                </c:pt>
                <c:pt idx="4">
                  <c:v>0.27414882721754552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79-4AD0-9110-402E9FEE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8722659668"/>
          <c:y val="6.7129629629629595E-2"/>
          <c:w val="0.51944444444444404"/>
          <c:h val="0.8657407407407410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F-4978-A1E0-0FF26C8FC62C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F-4978-A1E0-0FF26C8FC62C}"/>
              </c:ext>
            </c:extLst>
          </c:dPt>
          <c:dLbls>
            <c:dLbl>
              <c:idx val="0"/>
              <c:layout>
                <c:manualLayout>
                  <c:x val="0.180555555555556"/>
                  <c:y val="-0.115740740740741"/>
                </c:manualLayout>
              </c:layout>
              <c:tx>
                <c:rich>
                  <a:bodyPr/>
                  <a:lstStyle/>
                  <a:p>
                    <a:fld id="{42102E26-1179-4244-A7AC-91FF6DE354C5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8AF-4978-A1E0-0FF26C8FC62C}"/>
                </c:ext>
              </c:extLst>
            </c:dLbl>
            <c:dLbl>
              <c:idx val="1"/>
              <c:layout>
                <c:manualLayout>
                  <c:x val="-6.6666666666666693E-2"/>
                  <c:y val="6.9444444444444503E-2"/>
                </c:manualLayout>
              </c:layout>
              <c:tx>
                <c:rich>
                  <a:bodyPr/>
                  <a:lstStyle/>
                  <a:p>
                    <a:fld id="{F96473DB-7AFA-4834-BFAE-26E4C3CD6510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AF-4978-A1E0-0FF26C8FC62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4a'!$V$71:$V$72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4a'!$W$71:$W$72</c:f>
              <c:numCache>
                <c:formatCode>0.0</c:formatCode>
                <c:ptCount val="2"/>
                <c:pt idx="0">
                  <c:v>96.705300320527712</c:v>
                </c:pt>
                <c:pt idx="1">
                  <c:v>3.2946996794722905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AF-4978-A1E0-0FF26C8F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7077865266795"/>
          <c:y val="0.36469743365412699"/>
          <c:w val="0.226173665791776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465004374453E-2"/>
          <c:y val="7.6388888888888895E-2"/>
          <c:w val="0.50555555555555598"/>
          <c:h val="0.84259259259259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FD-4F3D-AE33-07C96800C78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FD-4F3D-AE33-07C96800C781}"/>
              </c:ext>
            </c:extLst>
          </c:dPt>
          <c:dLbls>
            <c:dLbl>
              <c:idx val="0"/>
              <c:layout>
                <c:manualLayout>
                  <c:x val="0.15833333333333299"/>
                  <c:y val="-0.101851851851852"/>
                </c:manualLayout>
              </c:layout>
              <c:tx>
                <c:rich>
                  <a:bodyPr/>
                  <a:lstStyle/>
                  <a:p>
                    <a:fld id="{7152AB01-1023-4FBD-8421-08C6E14A46DD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DFD-4F3D-AE33-07C96800C781}"/>
                </c:ext>
              </c:extLst>
            </c:dLbl>
            <c:dLbl>
              <c:idx val="1"/>
              <c:layout>
                <c:manualLayout>
                  <c:x val="-6.9444444444444503E-2"/>
                  <c:y val="7.4074074074074098E-2"/>
                </c:manualLayout>
              </c:layout>
              <c:tx>
                <c:rich>
                  <a:bodyPr/>
                  <a:lstStyle/>
                  <a:p>
                    <a:fld id="{480C4B34-1846-4E93-BD23-4EA3A5A2D526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DFD-4F3D-AE33-07C96800C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4a'!$V$71:$V$72</c:f>
              <c:strCache>
                <c:ptCount val="2"/>
                <c:pt idx="0">
                  <c:v>Health Professionals</c:v>
                </c:pt>
                <c:pt idx="1">
                  <c:v>Non-Health Professionals</c:v>
                </c:pt>
              </c:strCache>
            </c:strRef>
          </c:cat>
          <c:val>
            <c:numRef>
              <c:f>'Table 4a'!$X$71:$X$72</c:f>
              <c:numCache>
                <c:formatCode>0.0</c:formatCode>
                <c:ptCount val="2"/>
                <c:pt idx="0">
                  <c:v>96.513501361376868</c:v>
                </c:pt>
                <c:pt idx="1">
                  <c:v>3.4864986386231358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FD-4F3D-AE33-07C96800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15966754155695"/>
          <c:y val="0.36469743365412699"/>
          <c:w val="0.29561811023621998"/>
          <c:h val="0.27060513269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4-45ED-8DC0-46F4EB340E8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04-45ED-8DC0-46F4EB340E89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B23AE58B-7D84-4DC7-8F00-BE2819A62A4F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4-45ED-8DC0-46F4EB340E89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CBDBB002-5907-4AC3-9D95-58E6921D04FE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4-45ED-8DC0-46F4EB340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4a'!$Q$91:$R$91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4a'!$Q$92:$R$92</c:f>
              <c:numCache>
                <c:formatCode>0.0</c:formatCode>
                <c:ptCount val="2"/>
                <c:pt idx="0">
                  <c:v>94.605270881023657</c:v>
                </c:pt>
                <c:pt idx="1">
                  <c:v>5.394729118976346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4-45ED-8DC0-46F4EB34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1-4D82-B3FE-1BF4E076E1D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71-4D82-B3FE-1BF4E076E1DF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FF415D05-8076-46A0-BD91-EF503C07CF53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1-4D82-B3FE-1BF4E076E1DF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028177D6-1AED-4A1B-A0D7-FB0ABBC4A19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1-4D82-B3FE-1BF4E076E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4b (2)'!$Q$42:$R$42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4b (2)'!$Q$43:$R$43</c:f>
              <c:numCache>
                <c:formatCode>0.0</c:formatCode>
                <c:ptCount val="2"/>
                <c:pt idx="0">
                  <c:v>97.134453036715342</c:v>
                </c:pt>
                <c:pt idx="1">
                  <c:v>2.8655469632846602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71-4D82-B3FE-1BF4E076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99321959755027"/>
          <c:y val="9.7222222222222224E-2"/>
          <c:w val="0.47534689413823272"/>
          <c:h val="0.792244823563721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1-4722-9445-A9B73B64A11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51-4722-9445-A9B73B64A1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1-4722-9445-A9B73B64A112}"/>
              </c:ext>
            </c:extLst>
          </c:dPt>
          <c:dLbls>
            <c:dLbl>
              <c:idx val="0"/>
              <c:layout>
                <c:manualLayout>
                  <c:x val="-0.33352296587926511"/>
                  <c:y val="-9.25616068824731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Health Facility</a:t>
                    </a:r>
                  </a:p>
                  <a:p>
                    <a:pPr>
                      <a:defRPr sz="10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97.1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1666666666667"/>
                      <c:h val="0.1736111111111111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D351-4722-9445-A9B73B64A112}"/>
                </c:ext>
              </c:extLst>
            </c:dLbl>
            <c:dLbl>
              <c:idx val="1"/>
              <c:layout>
                <c:manualLayout>
                  <c:x val="-0.12382633420822407"/>
                  <c:y val="4.61413677456984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Home</a:t>
                    </a:r>
                  </a:p>
                  <a:p>
                    <a:pPr>
                      <a:defRPr sz="10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0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351-4722-9445-A9B73B64A112}"/>
                </c:ext>
              </c:extLst>
            </c:dLbl>
            <c:dLbl>
              <c:idx val="2"/>
              <c:layout>
                <c:manualLayout>
                  <c:x val="0.15412204724409448"/>
                  <c:y val="3.31062263050451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Others</a:t>
                    </a:r>
                  </a:p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0.2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51-4722-9445-A9B73B64A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4b (2)'!$E$68:$G$68</c:f>
              <c:strCache>
                <c:ptCount val="3"/>
                <c:pt idx="0">
                  <c:v> Health Facility </c:v>
                </c:pt>
                <c:pt idx="1">
                  <c:v> Home </c:v>
                </c:pt>
                <c:pt idx="2">
                  <c:v> Others </c:v>
                </c:pt>
              </c:strCache>
            </c:strRef>
          </c:cat>
          <c:val>
            <c:numRef>
              <c:f>'Table 4b (2)'!$E$69:$G$69</c:f>
              <c:numCache>
                <c:formatCode>0.0</c:formatCode>
                <c:ptCount val="3"/>
                <c:pt idx="0">
                  <c:v>97.134453036715342</c:v>
                </c:pt>
                <c:pt idx="1">
                  <c:v>2.6317830316190642</c:v>
                </c:pt>
                <c:pt idx="2">
                  <c:v>0.2337639316655957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1-4722-9445-A9B73B64A1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03827646544182"/>
          <c:y val="0.34780037911927675"/>
          <c:w val="0.24059011373578304"/>
          <c:h val="0.25868110236220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59404348140103E-2"/>
          <c:y val="7.1033292771996701E-2"/>
          <c:w val="0.51549910451782299"/>
          <c:h val="0.85366674707263002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EC-47F2-9DC4-93BD31F1E64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EC-47F2-9DC4-93BD31F1E640}"/>
              </c:ext>
            </c:extLst>
          </c:dPt>
          <c:dLbls>
            <c:dLbl>
              <c:idx val="0"/>
              <c:layout>
                <c:manualLayout>
                  <c:x val="0.155555555555555"/>
                  <c:y val="-0.125"/>
                </c:manualLayout>
              </c:layout>
              <c:tx>
                <c:rich>
                  <a:bodyPr/>
                  <a:lstStyle/>
                  <a:p>
                    <a:fld id="{FF415D05-8076-46A0-BD91-EF503C07CF53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EC-47F2-9DC4-93BD31F1E640}"/>
                </c:ext>
              </c:extLst>
            </c:dLbl>
            <c:dLbl>
              <c:idx val="1"/>
              <c:layout>
                <c:manualLayout>
                  <c:x val="-6.9243250612474105E-2"/>
                  <c:y val="7.3348043816994196E-2"/>
                </c:manualLayout>
              </c:layout>
              <c:tx>
                <c:rich>
                  <a:bodyPr/>
                  <a:lstStyle/>
                  <a:p>
                    <a:fld id="{028177D6-1AED-4A1B-A0D7-FB0ABBC4A199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EC-47F2-9DC4-93BD31F1E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4b'!$Q$42:$R$42</c:f>
              <c:strCache>
                <c:ptCount val="2"/>
                <c:pt idx="0">
                  <c:v> Health Facility </c:v>
                </c:pt>
                <c:pt idx="1">
                  <c:v> Home &amp; Other Locations </c:v>
                </c:pt>
              </c:strCache>
            </c:strRef>
          </c:cat>
          <c:val>
            <c:numRef>
              <c:f>'Table 4b'!$Q$43:$R$43</c:f>
              <c:numCache>
                <c:formatCode>0.0</c:formatCode>
                <c:ptCount val="2"/>
                <c:pt idx="0">
                  <c:v>95.335508895805262</c:v>
                </c:pt>
                <c:pt idx="1">
                  <c:v>4.6644911041947328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C-47F2-9DC4-93BD31F1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99202140393098"/>
          <c:y val="0.32629758761954197"/>
          <c:w val="0.268243000874891"/>
          <c:h val="0.3261606882473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5 (2)'!$D$55</c:f>
              <c:strCache>
                <c:ptCount val="1"/>
                <c:pt idx="0">
                  <c:v>Usual Residence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 (2)'!$B$56:$B$63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(2)'!$D$56:$D$63</c:f>
              <c:numCache>
                <c:formatCode>0.0</c:formatCode>
                <c:ptCount val="8"/>
                <c:pt idx="0">
                  <c:v>0.32743503128010631</c:v>
                </c:pt>
                <c:pt idx="1">
                  <c:v>0.89084279460006577</c:v>
                </c:pt>
                <c:pt idx="2">
                  <c:v>2.2255826148461604</c:v>
                </c:pt>
                <c:pt idx="3">
                  <c:v>10.337678808795015</c:v>
                </c:pt>
                <c:pt idx="4">
                  <c:v>39.257448079901465</c:v>
                </c:pt>
                <c:pt idx="5">
                  <c:v>36.467238204412141</c:v>
                </c:pt>
                <c:pt idx="6">
                  <c:v>10.455970049145742</c:v>
                </c:pt>
                <c:pt idx="7">
                  <c:v>3.7804417019304641E-2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1-4909-B3B5-C01E0A13C7F7}"/>
            </c:ext>
          </c:extLst>
        </c:ser>
        <c:ser>
          <c:idx val="2"/>
          <c:order val="1"/>
          <c:tx>
            <c:strRef>
              <c:f>'Table 5 (2)'!$E$55</c:f>
              <c:strCache>
                <c:ptCount val="1"/>
                <c:pt idx="0">
                  <c:v>Place of Occurrence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 (2)'!$B$56:$B$63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(2)'!$E$56:$E$63</c:f>
              <c:numCache>
                <c:formatCode>0.0</c:formatCode>
                <c:ptCount val="8"/>
                <c:pt idx="0">
                  <c:v>-0.40327047927145421</c:v>
                </c:pt>
                <c:pt idx="1">
                  <c:v>-1.0691099244421793</c:v>
                </c:pt>
                <c:pt idx="2">
                  <c:v>-2.512685293922138</c:v>
                </c:pt>
                <c:pt idx="3">
                  <c:v>-10.821829784405397</c:v>
                </c:pt>
                <c:pt idx="4">
                  <c:v>-38.973211318162683</c:v>
                </c:pt>
                <c:pt idx="5">
                  <c:v>-35.843987503046684</c:v>
                </c:pt>
                <c:pt idx="6">
                  <c:v>-10.342115175821498</c:v>
                </c:pt>
                <c:pt idx="7">
                  <c:v>-3.3790520927965258E-2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1-4909-B3B5-C01E0A13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85867570449601"/>
          <c:y val="3.73410550862373E-2"/>
          <c:w val="0.69520652147237905"/>
          <c:h val="0.821512176369264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'Table 5 (2)'!$C$67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9132014047774601E-2"/>
                  <c:y val="3.496788102780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9-4072-B9FA-C871AB8516F2}"/>
                </c:ext>
              </c:extLst>
            </c:dLbl>
            <c:dLbl>
              <c:idx val="1"/>
              <c:layout>
                <c:manualLayout>
                  <c:x val="-3.02234806205397E-2"/>
                  <c:y val="2.749912002815909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09-4072-B9FA-C871AB8516F2}"/>
                </c:ext>
              </c:extLst>
            </c:dLbl>
            <c:dLbl>
              <c:idx val="2"/>
              <c:layout>
                <c:manualLayout>
                  <c:x val="-4.0314713834283998E-2"/>
                  <c:y val="2.749912002815909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1,614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009-4072-B9FA-C871AB8516F2}"/>
                </c:ext>
              </c:extLst>
            </c:dLbl>
            <c:dLbl>
              <c:idx val="3"/>
              <c:layout>
                <c:manualLayout>
                  <c:x val="-6.31163413291181E-2"/>
                  <c:y val="3.49733808518140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6,932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009-4072-B9FA-C871AB8516F2}"/>
                </c:ext>
              </c:extLst>
            </c:dLbl>
            <c:dLbl>
              <c:idx val="4"/>
              <c:layout>
                <c:manualLayout>
                  <c:x val="-0.16762326789907342"/>
                  <c:y val="1.1065808918931331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29,016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009-4072-B9FA-C871AB8516F2}"/>
                </c:ext>
              </c:extLst>
            </c:dLbl>
            <c:dLbl>
              <c:idx val="5"/>
              <c:layout>
                <c:manualLayout>
                  <c:x val="-0.17611336113034454"/>
                  <c:y val="-1.7565035142242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32,924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009-4072-B9FA-C871AB8516F2}"/>
                </c:ext>
              </c:extLst>
            </c:dLbl>
            <c:dLbl>
              <c:idx val="6"/>
              <c:layout>
                <c:manualLayout>
                  <c:x val="-9.0975542340513305E-2"/>
                  <c:y val="1.0999648011263599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11,866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009-4072-B9FA-C871AB8516F2}"/>
                </c:ext>
              </c:extLst>
            </c:dLbl>
            <c:dLbl>
              <c:idx val="7"/>
              <c:layout>
                <c:manualLayout>
                  <c:x val="-2.1756394306199401E-2"/>
                  <c:y val="1.09996480112635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09-4072-B9FA-C871AB8516F2}"/>
                </c:ext>
              </c:extLst>
            </c:dLbl>
            <c:numFmt formatCode="0_ 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 (2)'!$B$68:$B$75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(2)'!$C$68:$C$75</c:f>
              <c:numCache>
                <c:formatCode>0</c:formatCode>
                <c:ptCount val="8"/>
                <c:pt idx="0">
                  <c:v>-292</c:v>
                </c:pt>
                <c:pt idx="1">
                  <c:v>-787</c:v>
                </c:pt>
                <c:pt idx="2">
                  <c:v>-1868</c:v>
                </c:pt>
                <c:pt idx="3">
                  <c:v>-8042</c:v>
                </c:pt>
                <c:pt idx="4">
                  <c:v>-31784</c:v>
                </c:pt>
                <c:pt idx="5">
                  <c:v>-32563</c:v>
                </c:pt>
                <c:pt idx="6">
                  <c:v>-9972</c:v>
                </c:pt>
                <c:pt idx="7">
                  <c:v>-41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09-4072-B9FA-C871AB8516F2}"/>
            </c:ext>
          </c:extLst>
        </c:ser>
        <c:ser>
          <c:idx val="1"/>
          <c:order val="1"/>
          <c:tx>
            <c:strRef>
              <c:f>'Table 5 (2)'!$D$67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6733059400532399E-2"/>
                  <c:y val="-3.49238824357620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9-4072-B9FA-C871AB8516F2}"/>
                </c:ext>
              </c:extLst>
            </c:dLbl>
            <c:dLbl>
              <c:idx val="1"/>
              <c:layout>
                <c:manualLayout>
                  <c:x val="2.96804376388371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09-4072-B9FA-C871AB8516F2}"/>
                </c:ext>
              </c:extLst>
            </c:dLbl>
            <c:dLbl>
              <c:idx val="2"/>
              <c:layout>
                <c:manualLayout>
                  <c:x val="5.2103858727653204E-2"/>
                  <c:y val="1.383226113578186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7,176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C009-4072-B9FA-C871AB8516F2}"/>
                </c:ext>
              </c:extLst>
            </c:dLbl>
            <c:dLbl>
              <c:idx val="3"/>
              <c:layout>
                <c:manualLayout>
                  <c:x val="6.41460305351573E-2"/>
                  <c:y val="4.12486800415983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09-4072-B9FA-C871AB8516F2}"/>
                </c:ext>
              </c:extLst>
            </c:dLbl>
            <c:dLbl>
              <c:idx val="4"/>
              <c:layout>
                <c:manualLayout>
                  <c:x val="0.16779051653650601"/>
                  <c:y val="-6.40263781607130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9-4072-B9FA-C871AB8516F2}"/>
                </c:ext>
              </c:extLst>
            </c:dLbl>
            <c:dLbl>
              <c:idx val="5"/>
              <c:layout>
                <c:manualLayout>
                  <c:x val="0.157696493377167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09-4072-B9FA-C871AB8516F2}"/>
                </c:ext>
              </c:extLst>
            </c:dLbl>
            <c:dLbl>
              <c:idx val="6"/>
              <c:layout>
                <c:manualLayout>
                  <c:x val="6.5726733996025105E-2"/>
                  <c:y val="-6.9388939039072299E-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7,176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C009-4072-B9FA-C871AB8516F2}"/>
                </c:ext>
              </c:extLst>
            </c:dLbl>
            <c:dLbl>
              <c:idx val="7"/>
              <c:layout>
                <c:manualLayout>
                  <c:x val="2.18438790287560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09-4072-B9FA-C871AB851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 (2)'!$B$68:$B$75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 (2)'!$D$68:$D$75</c:f>
              <c:numCache>
                <c:formatCode>General</c:formatCode>
                <c:ptCount val="8"/>
                <c:pt idx="0">
                  <c:v>245</c:v>
                </c:pt>
                <c:pt idx="1">
                  <c:v>674</c:v>
                </c:pt>
                <c:pt idx="2" formatCode="_-* #,##0_-;\-* #,##0_-;_-* &quot;-&quot;??_-;_-@_-">
                  <c:v>1782</c:v>
                </c:pt>
                <c:pt idx="3" formatCode="_-* #,##0_-;\-* #,##0_-;_-* &quot;-&quot;??_-;_-@_-">
                  <c:v>8912</c:v>
                </c:pt>
                <c:pt idx="4" formatCode="_-* #,##0_-;\-* #,##0_-;_-* &quot;-&quot;??_-;_-@_-">
                  <c:v>32599</c:v>
                </c:pt>
                <c:pt idx="5" formatCode="_-* #,##0_-;\-* #,##0_-;_-* &quot;-&quot;??_-;_-@_-">
                  <c:v>27244</c:v>
                </c:pt>
                <c:pt idx="6" formatCode="_-* #,##0_-;\-* #,##0_-;_-* &quot;-&quot;??_-;_-@_-">
                  <c:v>7176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009-4072-B9FA-C871AB85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82195007"/>
        <c:axId val="1382195487"/>
      </c:barChart>
      <c:catAx>
        <c:axId val="1382195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 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7" charset="0"/>
                  <a:ea typeface="+mn-ea"/>
                  <a:cs typeface="Arial" panose="020B0604020202020204" pitchFamily="7" charset="0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82195487"/>
        <c:crosses val="autoZero"/>
        <c:auto val="1"/>
        <c:lblAlgn val="ctr"/>
        <c:lblOffset val="100"/>
        <c:noMultiLvlLbl val="0"/>
      </c:catAx>
      <c:valAx>
        <c:axId val="1382195487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38219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434121712173697"/>
          <c:y val="0.90007342265047496"/>
          <c:w val="0.239469310619285"/>
          <c:h val="6.1687422556679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'Table 5'!$D$55</c:f>
              <c:strCache>
                <c:ptCount val="1"/>
                <c:pt idx="0">
                  <c:v>Usual Residence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5'!$D$56:$D$63</c:f>
              <c:numCache>
                <c:formatCode>0.0</c:formatCode>
                <c:ptCount val="8"/>
                <c:pt idx="0">
                  <c:v>0.24417355681562711</c:v>
                </c:pt>
                <c:pt idx="1">
                  <c:v>1.1103339744710612</c:v>
                </c:pt>
                <c:pt idx="2">
                  <c:v>2.1176279569355283</c:v>
                </c:pt>
                <c:pt idx="3">
                  <c:v>9.9686508630379933</c:v>
                </c:pt>
                <c:pt idx="4">
                  <c:v>38.764893962480954</c:v>
                </c:pt>
                <c:pt idx="5">
                  <c:v>36.741563210351458</c:v>
                </c:pt>
                <c:pt idx="6">
                  <c:v>11.001548722304101</c:v>
                </c:pt>
                <c:pt idx="7">
                  <c:v>5.1207753603277298E-2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E-4EB2-B39A-8BCCF2662F00}"/>
            </c:ext>
          </c:extLst>
        </c:ser>
        <c:ser>
          <c:idx val="2"/>
          <c:order val="1"/>
          <c:tx>
            <c:strRef>
              <c:f>'Table 5'!$E$55</c:f>
              <c:strCache>
                <c:ptCount val="1"/>
                <c:pt idx="0">
                  <c:v>Place of Occurrence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_ ;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5'!$B$56:$B$63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5'!$E$56:$E$63</c:f>
              <c:numCache>
                <c:formatCode>0.0</c:formatCode>
                <c:ptCount val="8"/>
                <c:pt idx="0">
                  <c:v>-0.29555906535978077</c:v>
                </c:pt>
                <c:pt idx="1">
                  <c:v>-1.2385608770381382</c:v>
                </c:pt>
                <c:pt idx="2">
                  <c:v>-2.4225391368978491</c:v>
                </c:pt>
                <c:pt idx="3">
                  <c:v>-10.405537232312909</c:v>
                </c:pt>
                <c:pt idx="4">
                  <c:v>-38.473196450968551</c:v>
                </c:pt>
                <c:pt idx="5">
                  <c:v>-36.197565847540297</c:v>
                </c:pt>
                <c:pt idx="6">
                  <c:v>-10.91768476796581</c:v>
                </c:pt>
                <c:pt idx="7">
                  <c:v>-4.9356621916662798E-2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E-4EB2-B39A-8BCCF266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8380335"/>
        <c:axId val="1818401455"/>
      </c:barChart>
      <c:catAx>
        <c:axId val="1818380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/>
                </a:pPr>
                <a:r>
                  <a:rPr lang="en-PH" sz="100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</a:t>
                </a:r>
                <a:r>
                  <a:rPr lang="en-PH" sz="10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 grams)</a:t>
                </a:r>
                <a:endParaRPr lang="en-PH" sz="1000">
                  <a:solidFill>
                    <a:sysClr val="windowText" lastClr="000000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818401455"/>
        <c:crosses val="autoZero"/>
        <c:auto val="1"/>
        <c:lblAlgn val="ctr"/>
        <c:lblOffset val="100"/>
        <c:noMultiLvlLbl val="0"/>
      </c:catAx>
      <c:valAx>
        <c:axId val="1818401455"/>
        <c:scaling>
          <c:orientation val="minMax"/>
          <c:max val="50"/>
          <c:min val="-50"/>
        </c:scaling>
        <c:delete val="1"/>
        <c:axPos val="b"/>
        <c:numFmt formatCode="0.0_ ;0.0\ " sourceLinked="0"/>
        <c:majorTickMark val="none"/>
        <c:minorTickMark val="none"/>
        <c:tickLblPos val="nextTo"/>
        <c:crossAx val="18183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85867570449601"/>
          <c:y val="3.73410550862373E-2"/>
          <c:w val="0.69520652147237905"/>
          <c:h val="0.821512176369264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'Table 5'!$C$67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9132014047774601E-2"/>
                  <c:y val="3.496788102780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2-4579-949B-6CEC9F0772B8}"/>
                </c:ext>
              </c:extLst>
            </c:dLbl>
            <c:dLbl>
              <c:idx val="1"/>
              <c:layout>
                <c:manualLayout>
                  <c:x val="-3.02234806205397E-2"/>
                  <c:y val="2.749912002815909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2-4579-949B-6CEC9F0772B8}"/>
                </c:ext>
              </c:extLst>
            </c:dLbl>
            <c:dLbl>
              <c:idx val="2"/>
              <c:layout>
                <c:manualLayout>
                  <c:x val="-4.0314713834283998E-2"/>
                  <c:y val="2.749912002815909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1,614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B02-4579-949B-6CEC9F0772B8}"/>
                </c:ext>
              </c:extLst>
            </c:dLbl>
            <c:dLbl>
              <c:idx val="3"/>
              <c:layout>
                <c:manualLayout>
                  <c:x val="-6.31163413291181E-2"/>
                  <c:y val="3.49733808518140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6,932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B02-4579-949B-6CEC9F0772B8}"/>
                </c:ext>
              </c:extLst>
            </c:dLbl>
            <c:dLbl>
              <c:idx val="4"/>
              <c:layout>
                <c:manualLayout>
                  <c:x val="-0.16003386993951199"/>
                  <c:y val="8.2497360084477295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29,016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B02-4579-949B-6CEC9F0772B8}"/>
                </c:ext>
              </c:extLst>
            </c:dLbl>
            <c:dLbl>
              <c:idx val="5"/>
              <c:layout>
                <c:manualLayout>
                  <c:x val="-0.17864320561560201"/>
                  <c:y val="8.2497360084477295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32,924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B02-4579-949B-6CEC9F0772B8}"/>
                </c:ext>
              </c:extLst>
            </c:dLbl>
            <c:dLbl>
              <c:idx val="6"/>
              <c:layout>
                <c:manualLayout>
                  <c:x val="-9.0975542340513305E-2"/>
                  <c:y val="1.0999648011263599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11,866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B02-4579-949B-6CEC9F0772B8}"/>
                </c:ext>
              </c:extLst>
            </c:dLbl>
            <c:dLbl>
              <c:idx val="7"/>
              <c:layout>
                <c:manualLayout>
                  <c:x val="-2.1756394306199401E-2"/>
                  <c:y val="1.09996480112635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2-4579-949B-6CEC9F0772B8}"/>
                </c:ext>
              </c:extLst>
            </c:dLbl>
            <c:numFmt formatCode="0_ 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5'!$C$68:$C$75</c:f>
              <c:numCache>
                <c:formatCode>#,##0</c:formatCode>
                <c:ptCount val="8"/>
                <c:pt idx="0">
                  <c:v>-206</c:v>
                </c:pt>
                <c:pt idx="1">
                  <c:v>-886</c:v>
                </c:pt>
                <c:pt idx="2">
                  <c:v>-1734</c:v>
                </c:pt>
                <c:pt idx="3">
                  <c:v>-7549</c:v>
                </c:pt>
                <c:pt idx="4">
                  <c:v>-30386</c:v>
                </c:pt>
                <c:pt idx="5">
                  <c:v>-31993</c:v>
                </c:pt>
                <c:pt idx="6">
                  <c:v>-10325</c:v>
                </c:pt>
                <c:pt idx="7">
                  <c:v>-43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02-4579-949B-6CEC9F0772B8}"/>
            </c:ext>
          </c:extLst>
        </c:ser>
        <c:ser>
          <c:idx val="1"/>
          <c:order val="1"/>
          <c:tx>
            <c:strRef>
              <c:f>'Table 5'!$D$67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6733059400532399E-2"/>
                  <c:y val="-3.49238824357620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2-4579-949B-6CEC9F0772B8}"/>
                </c:ext>
              </c:extLst>
            </c:dLbl>
            <c:dLbl>
              <c:idx val="1"/>
              <c:layout>
                <c:manualLayout>
                  <c:x val="2.96804376388371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2-4579-949B-6CEC9F0772B8}"/>
                </c:ext>
              </c:extLst>
            </c:dLbl>
            <c:dLbl>
              <c:idx val="2"/>
              <c:layout>
                <c:manualLayout>
                  <c:x val="3.9455012027654598E-2"/>
                  <c:y val="-6.9388939039072299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02-4579-949B-6CEC9F0772B8}"/>
                </c:ext>
              </c:extLst>
            </c:dLbl>
            <c:dLbl>
              <c:idx val="3"/>
              <c:layout>
                <c:manualLayout>
                  <c:x val="6.41460305351573E-2"/>
                  <c:y val="4.124868004159839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2-4579-949B-6CEC9F0772B8}"/>
                </c:ext>
              </c:extLst>
            </c:dLbl>
            <c:dLbl>
              <c:idx val="4"/>
              <c:layout>
                <c:manualLayout>
                  <c:x val="0.16779051653650601"/>
                  <c:y val="-6.40263781607130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02-4579-949B-6CEC9F0772B8}"/>
                </c:ext>
              </c:extLst>
            </c:dLbl>
            <c:dLbl>
              <c:idx val="5"/>
              <c:layout>
                <c:manualLayout>
                  <c:x val="0.157696493377167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2-4579-949B-6CEC9F0772B8}"/>
                </c:ext>
              </c:extLst>
            </c:dLbl>
            <c:dLbl>
              <c:idx val="6"/>
              <c:layout>
                <c:manualLayout>
                  <c:x val="6.5726733996025105E-2"/>
                  <c:y val="-6.9388939039072299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539033232038401E-2"/>
                      <c:h val="3.8590890091517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B02-4579-949B-6CEC9F0772B8}"/>
                </c:ext>
              </c:extLst>
            </c:dLbl>
            <c:dLbl>
              <c:idx val="7"/>
              <c:layout>
                <c:manualLayout>
                  <c:x val="2.18438790287560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2-4579-949B-6CEC9F077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5'!$B$68:$B$75</c:f>
              <c:strCache>
                <c:ptCount val="8"/>
                <c:pt idx="0">
                  <c:v>Less than 1,000</c:v>
                </c:pt>
                <c:pt idx="1">
                  <c:v>1,000 - 1,499</c:v>
                </c:pt>
                <c:pt idx="2">
                  <c:v>1,500 - 1,999</c:v>
                </c:pt>
                <c:pt idx="3">
                  <c:v>2,000 - 2,499</c:v>
                </c:pt>
                <c:pt idx="4">
                  <c:v>2,500 - 2,999</c:v>
                </c:pt>
                <c:pt idx="5">
                  <c:v>3,000 - 3,499</c:v>
                </c:pt>
                <c:pt idx="6">
                  <c:v>3,500 &amp; Over</c:v>
                </c:pt>
                <c:pt idx="7">
                  <c:v>Not Stated</c:v>
                </c:pt>
              </c:strCache>
            </c:strRef>
          </c:cat>
          <c:val>
            <c:numRef>
              <c:f>'Table 5'!$D$68:$D$75</c:f>
              <c:numCache>
                <c:formatCode>#,##0</c:formatCode>
                <c:ptCount val="8"/>
                <c:pt idx="0">
                  <c:v>185</c:v>
                </c:pt>
                <c:pt idx="1">
                  <c:v>892</c:v>
                </c:pt>
                <c:pt idx="2">
                  <c:v>1657</c:v>
                </c:pt>
                <c:pt idx="3">
                  <c:v>8414</c:v>
                </c:pt>
                <c:pt idx="4">
                  <c:v>31689</c:v>
                </c:pt>
                <c:pt idx="5">
                  <c:v>26842</c:v>
                </c:pt>
                <c:pt idx="6">
                  <c:v>7292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02-4579-949B-6CEC9F077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82195007"/>
        <c:axId val="1382195487"/>
      </c:barChart>
      <c:catAx>
        <c:axId val="1382195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Birth Weight</a:t>
                </a:r>
              </a:p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(in 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7" charset="0"/>
                  <a:ea typeface="+mn-ea"/>
                  <a:cs typeface="Arial" panose="020B0604020202020204" pitchFamily="7" charset="0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82195487"/>
        <c:crosses val="autoZero"/>
        <c:auto val="1"/>
        <c:lblAlgn val="ctr"/>
        <c:lblOffset val="100"/>
        <c:noMultiLvlLbl val="0"/>
      </c:catAx>
      <c:valAx>
        <c:axId val="138219548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38219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434121712173697"/>
          <c:y val="0.90007342265047496"/>
          <c:w val="0.239469310619285"/>
          <c:h val="6.1687422556679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13742107102"/>
          <c:y val="5.6009341750578603E-2"/>
          <c:w val="0.76364292051116101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6 (2)'!$D$62</c:f>
              <c:strCache>
                <c:ptCount val="1"/>
                <c:pt idx="0">
                  <c:v>Legitimate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 (2)'!$C$63:$C$79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 (2)'!$D$63:$D$79</c:f>
              <c:numCache>
                <c:formatCode>0.0</c:formatCode>
                <c:ptCount val="17"/>
                <c:pt idx="0">
                  <c:v>0.3994933255383416</c:v>
                </c:pt>
                <c:pt idx="1">
                  <c:v>5.5149566403585695</c:v>
                </c:pt>
                <c:pt idx="2">
                  <c:v>8.3893598363051733</c:v>
                </c:pt>
                <c:pt idx="3">
                  <c:v>1.0445288901880541</c:v>
                </c:pt>
                <c:pt idx="4">
                  <c:v>23.412257624476275</c:v>
                </c:pt>
                <c:pt idx="5">
                  <c:v>6.6647179187372121</c:v>
                </c:pt>
                <c:pt idx="6">
                  <c:v>2.7126571178018124</c:v>
                </c:pt>
                <c:pt idx="7">
                  <c:v>5.0998733313845861</c:v>
                </c:pt>
                <c:pt idx="8">
                  <c:v>1.6525382441781156</c:v>
                </c:pt>
                <c:pt idx="9">
                  <c:v>3.5057975250901299</c:v>
                </c:pt>
                <c:pt idx="10">
                  <c:v>3.4687713144304784</c:v>
                </c:pt>
                <c:pt idx="11">
                  <c:v>12.35116437688785</c:v>
                </c:pt>
                <c:pt idx="12">
                  <c:v>2.8919419273117022</c:v>
                </c:pt>
                <c:pt idx="13">
                  <c:v>2.4242424242424243</c:v>
                </c:pt>
                <c:pt idx="14">
                  <c:v>4.0436519536197997</c:v>
                </c:pt>
                <c:pt idx="15">
                  <c:v>4.2502192341420635</c:v>
                </c:pt>
                <c:pt idx="16">
                  <c:v>12.173828315307416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109-B907-73EEF798029C}"/>
            </c:ext>
          </c:extLst>
        </c:ser>
        <c:ser>
          <c:idx val="1"/>
          <c:order val="1"/>
          <c:tx>
            <c:strRef>
              <c:f>'Table 6 (2)'!$E$62</c:f>
              <c:strCache>
                <c:ptCount val="1"/>
                <c:pt idx="0">
                  <c:v>Illegitimate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 (2)'!$C$63:$C$79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 (2)'!$E$63:$E$79</c:f>
              <c:numCache>
                <c:formatCode>#,##0.0_ ;\-#,##0.0\ </c:formatCode>
                <c:ptCount val="17"/>
                <c:pt idx="0">
                  <c:v>0.42862087019798201</c:v>
                </c:pt>
                <c:pt idx="1">
                  <c:v>5.0218747504148658</c:v>
                </c:pt>
                <c:pt idx="2">
                  <c:v>7.6459573863888464</c:v>
                </c:pt>
                <c:pt idx="3">
                  <c:v>0.6424875983920062</c:v>
                </c:pt>
                <c:pt idx="4">
                  <c:v>20.20641245219058</c:v>
                </c:pt>
                <c:pt idx="5">
                  <c:v>6.4372997772591338</c:v>
                </c:pt>
                <c:pt idx="6">
                  <c:v>3.2177624748196334</c:v>
                </c:pt>
                <c:pt idx="7">
                  <c:v>4.8727892303460028</c:v>
                </c:pt>
                <c:pt idx="8">
                  <c:v>2.4874209092441895</c:v>
                </c:pt>
                <c:pt idx="9">
                  <c:v>3.7679590369785334</c:v>
                </c:pt>
                <c:pt idx="10">
                  <c:v>3.5114964459076914</c:v>
                </c:pt>
                <c:pt idx="11">
                  <c:v>15.581211674816084</c:v>
                </c:pt>
                <c:pt idx="12">
                  <c:v>2.740333845075297</c:v>
                </c:pt>
                <c:pt idx="13">
                  <c:v>3.3970200644262425</c:v>
                </c:pt>
                <c:pt idx="14">
                  <c:v>3.0535909199818967</c:v>
                </c:pt>
                <c:pt idx="15">
                  <c:v>4.5755056040182094</c:v>
                </c:pt>
                <c:pt idx="16">
                  <c:v>12.412256959542804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4-4109-B907-73EEF798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8954505686801"/>
          <c:y val="3.4722222222222203E-2"/>
          <c:w val="0.54722222222222205"/>
          <c:h val="0.91203703703703698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C-41E6-8A5B-AF64B8323C7E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C-41E6-8A5B-AF64B8323C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9440E65-8095-4830-AB87-0CEA21CD25CA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FC-41E6-8A5B-AF64B8323C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751BBB-9237-40CB-B230-46E38D011C28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FC-41E6-8A5B-AF64B8323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6 (2)'!$G$62:$H$62</c:f>
              <c:strCache>
                <c:ptCount val="2"/>
                <c:pt idx="0">
                  <c:v>Nonmarital (Illegitimate)</c:v>
                </c:pt>
                <c:pt idx="1">
                  <c:v>Marital (Legitimate)</c:v>
                </c:pt>
              </c:strCache>
            </c:strRef>
          </c:cat>
          <c:val>
            <c:numRef>
              <c:f>'Table 6 (2)'!$G$63:$H$63</c:f>
              <c:numCache>
                <c:formatCode>0.0</c:formatCode>
                <c:ptCount val="2"/>
                <c:pt idx="0">
                  <c:v>68.710747429909389</c:v>
                </c:pt>
                <c:pt idx="1">
                  <c:v>31.289252570090611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FC-41E6-8A5B-AF64B832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3941382327199"/>
          <c:y val="0.22743000874890601"/>
          <c:w val="0.208871688232768"/>
          <c:h val="0.37783938466025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13742107102"/>
          <c:y val="5.6009341750578603E-2"/>
          <c:w val="0.76364292051116101"/>
          <c:h val="0.8414639166063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6'!$D$62</c:f>
              <c:strCache>
                <c:ptCount val="1"/>
                <c:pt idx="0">
                  <c:v>Legitimate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6'!$D$63:$D$79</c:f>
              <c:numCache>
                <c:formatCode>0.0</c:formatCode>
                <c:ptCount val="17"/>
                <c:pt idx="0">
                  <c:v>0.44091163137303607</c:v>
                </c:pt>
                <c:pt idx="1">
                  <c:v>5.675961001055704</c:v>
                </c:pt>
                <c:pt idx="2">
                  <c:v>7.758388706038212</c:v>
                </c:pt>
                <c:pt idx="3">
                  <c:v>0.99981369931068742</c:v>
                </c:pt>
                <c:pt idx="4">
                  <c:v>22.803204371856175</c:v>
                </c:pt>
                <c:pt idx="5">
                  <c:v>6.6633546544122204</c:v>
                </c:pt>
                <c:pt idx="6">
                  <c:v>2.71585004864518</c:v>
                </c:pt>
                <c:pt idx="7">
                  <c:v>5.2060692624562712</c:v>
                </c:pt>
                <c:pt idx="8">
                  <c:v>1.6208159970191889</c:v>
                </c:pt>
                <c:pt idx="9">
                  <c:v>3.6597735411621022</c:v>
                </c:pt>
                <c:pt idx="10">
                  <c:v>3.4817528824856647</c:v>
                </c:pt>
                <c:pt idx="11">
                  <c:v>12.552526444347844</c:v>
                </c:pt>
                <c:pt idx="12">
                  <c:v>2.7986503550063135</c:v>
                </c:pt>
                <c:pt idx="13">
                  <c:v>2.4777991678569209</c:v>
                </c:pt>
                <c:pt idx="14">
                  <c:v>3.9226645138587015</c:v>
                </c:pt>
                <c:pt idx="15">
                  <c:v>4.2331656627129517</c:v>
                </c:pt>
                <c:pt idx="16">
                  <c:v>12.989298060402824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EFB-911A-159103C07B6B}"/>
            </c:ext>
          </c:extLst>
        </c:ser>
        <c:ser>
          <c:idx val="1"/>
          <c:order val="1"/>
          <c:tx>
            <c:strRef>
              <c:f>'Table 6'!$E$62</c:f>
              <c:strCache>
                <c:ptCount val="1"/>
                <c:pt idx="0">
                  <c:v>Illegitimate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6'!$C$63:$C$79</c:f>
              <c:strCache>
                <c:ptCount val="17"/>
                <c:pt idx="0">
                  <c:v>Pateros</c:v>
                </c:pt>
                <c:pt idx="1">
                  <c:v>City of Valenzuela</c:v>
                </c:pt>
                <c:pt idx="2">
                  <c:v>City of Taguig</c:v>
                </c:pt>
                <c:pt idx="3">
                  <c:v>City of San Juan</c:v>
                </c:pt>
                <c:pt idx="4">
                  <c:v>Quezon City</c:v>
                </c:pt>
                <c:pt idx="5">
                  <c:v>City of Pasig</c:v>
                </c:pt>
                <c:pt idx="6">
                  <c:v>Pasay City</c:v>
                </c:pt>
                <c:pt idx="7">
                  <c:v>City of Parañaque</c:v>
                </c:pt>
                <c:pt idx="8">
                  <c:v>City of Navotas</c:v>
                </c:pt>
                <c:pt idx="9">
                  <c:v>City of Muntinlupa</c:v>
                </c:pt>
                <c:pt idx="10">
                  <c:v>City of Marikina</c:v>
                </c:pt>
                <c:pt idx="11">
                  <c:v>City of Manila</c:v>
                </c:pt>
                <c:pt idx="12">
                  <c:v>City of Mandaluyong</c:v>
                </c:pt>
                <c:pt idx="13">
                  <c:v>City of Malabon</c:v>
                </c:pt>
                <c:pt idx="14">
                  <c:v>City of Makati</c:v>
                </c:pt>
                <c:pt idx="15">
                  <c:v>City of Las Piñas</c:v>
                </c:pt>
                <c:pt idx="16">
                  <c:v>City of Caloocan</c:v>
                </c:pt>
              </c:strCache>
            </c:strRef>
          </c:cat>
          <c:val>
            <c:numRef>
              <c:f>'Table 6'!$E$63:$E$79</c:f>
              <c:numCache>
                <c:formatCode>#,##0.0_ ;\-#,##0.0\ </c:formatCode>
                <c:ptCount val="17"/>
                <c:pt idx="0">
                  <c:v>0.42835552614399541</c:v>
                </c:pt>
                <c:pt idx="1">
                  <c:v>5.162623073965106</c:v>
                </c:pt>
                <c:pt idx="2">
                  <c:v>6.9779920052225384</c:v>
                </c:pt>
                <c:pt idx="3">
                  <c:v>0.58932419985155116</c:v>
                </c:pt>
                <c:pt idx="4">
                  <c:v>20.223031040125914</c:v>
                </c:pt>
                <c:pt idx="5">
                  <c:v>6.3940334278279067</c:v>
                </c:pt>
                <c:pt idx="6">
                  <c:v>3.0950698872325013</c:v>
                </c:pt>
                <c:pt idx="7">
                  <c:v>4.9766148287919298</c:v>
                </c:pt>
                <c:pt idx="8">
                  <c:v>2.4869660087817356</c:v>
                </c:pt>
                <c:pt idx="9">
                  <c:v>3.6736628421702151</c:v>
                </c:pt>
                <c:pt idx="10">
                  <c:v>3.2318932598839236</c:v>
                </c:pt>
                <c:pt idx="11">
                  <c:v>15.276821405256522</c:v>
                </c:pt>
                <c:pt idx="12">
                  <c:v>2.7185820448387186</c:v>
                </c:pt>
                <c:pt idx="13">
                  <c:v>3.4661921071693658</c:v>
                </c:pt>
                <c:pt idx="14">
                  <c:v>3.1326292444309312</c:v>
                </c:pt>
                <c:pt idx="15">
                  <c:v>4.6645144558811689</c:v>
                </c:pt>
                <c:pt idx="16">
                  <c:v>13.501694642425976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3-4EFB-911A-159103C0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87360239"/>
        <c:axId val="887369839"/>
      </c:barChart>
      <c:catAx>
        <c:axId val="887360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87369839"/>
        <c:crosses val="autoZero"/>
        <c:auto val="1"/>
        <c:lblAlgn val="ctr"/>
        <c:lblOffset val="100"/>
        <c:noMultiLvlLbl val="0"/>
      </c:catAx>
      <c:valAx>
        <c:axId val="88736983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8736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8954505686801"/>
          <c:y val="3.4722222222222203E-2"/>
          <c:w val="0.54722222222222205"/>
          <c:h val="0.91203703703703698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2-44E5-8001-D2F5FE27C5A7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2-44E5-8001-D2F5FE27C5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9440E65-8095-4830-AB87-0CEA21CD25CA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12-44E5-8001-D2F5FE27C5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751BBB-9237-40CB-B230-46E38D011C28}" type="VALUE">
                      <a:rPr lang="en-US"/>
                      <a:pPr/>
                      <a:t>[VALUE]</a:t>
                    </a:fld>
                    <a:endParaRPr lang="en-P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12-44E5-8001-D2F5FE27C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6'!$G$62:$H$62</c:f>
              <c:strCache>
                <c:ptCount val="2"/>
                <c:pt idx="0">
                  <c:v>Nonmarital (Illegitimate)</c:v>
                </c:pt>
                <c:pt idx="1">
                  <c:v>Marital (Legitimate)</c:v>
                </c:pt>
              </c:strCache>
            </c:strRef>
          </c:cat>
          <c:val>
            <c:numRef>
              <c:f>'Table 6'!$G$63:$H$63</c:f>
              <c:numCache>
                <c:formatCode>0.0</c:formatCode>
                <c:ptCount val="2"/>
                <c:pt idx="0">
                  <c:v>69.831763794869232</c:v>
                </c:pt>
                <c:pt idx="1">
                  <c:v>30.168236205130768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2-44E5-8001-D2F5FE27C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3941382327199"/>
          <c:y val="0.22743000874890601"/>
          <c:w val="0.208871688232768"/>
          <c:h val="0.37783938466025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43909634507137E-2"/>
          <c:y val="5.6105625141141119E-2"/>
          <c:w val="0.88085842210900112"/>
          <c:h val="0.735067107161224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7 (2)'!$C$56</c:f>
              <c:strCache>
                <c:ptCount val="1"/>
                <c:pt idx="0">
                  <c:v>Marital (Legitimate)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F-409B-9C76-8EB85D32E0F1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F-409B-9C76-8EB85D32E0F1}"/>
                </c:ext>
              </c:extLst>
            </c:dLbl>
            <c:dLbl>
              <c:idx val="9"/>
              <c:layout>
                <c:manualLayout>
                  <c:x val="0"/>
                  <c:y val="-1.9801985343932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F-409B-9C76-8EB85D32E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 (2)'!$B$57:$B$66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 (2)'!$C$57:$C$66</c:f>
              <c:numCache>
                <c:formatCode>0.0</c:formatCode>
                <c:ptCount val="10"/>
                <c:pt idx="0">
                  <c:v>0.26246719160104987</c:v>
                </c:pt>
                <c:pt idx="1">
                  <c:v>1.7197452229299364</c:v>
                </c:pt>
                <c:pt idx="2">
                  <c:v>9.0725693471560653</c:v>
                </c:pt>
                <c:pt idx="3">
                  <c:v>29.900446933803927</c:v>
                </c:pt>
                <c:pt idx="4">
                  <c:v>46.365014072310025</c:v>
                </c:pt>
                <c:pt idx="5">
                  <c:v>51.339285714285708</c:v>
                </c:pt>
                <c:pt idx="6">
                  <c:v>51.835106382978722</c:v>
                </c:pt>
                <c:pt idx="7">
                  <c:v>52.876106194690266</c:v>
                </c:pt>
                <c:pt idx="8">
                  <c:v>59.090909090909093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F-409B-9C76-8EB85D32E0F1}"/>
            </c:ext>
          </c:extLst>
        </c:ser>
        <c:ser>
          <c:idx val="1"/>
          <c:order val="1"/>
          <c:tx>
            <c:strRef>
              <c:f>'Table 7 (2)'!$D$56</c:f>
              <c:strCache>
                <c:ptCount val="1"/>
                <c:pt idx="0">
                  <c:v>Nonmarital (Illegitimate)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 (2)'!$B$57:$B$66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 (2)'!$D$57:$D$66</c:f>
              <c:numCache>
                <c:formatCode>0.0</c:formatCode>
                <c:ptCount val="10"/>
                <c:pt idx="0">
                  <c:v>99.737532808398953</c:v>
                </c:pt>
                <c:pt idx="1">
                  <c:v>98.28025477707007</c:v>
                </c:pt>
                <c:pt idx="2">
                  <c:v>90.927430652843938</c:v>
                </c:pt>
                <c:pt idx="3">
                  <c:v>70.09955306619608</c:v>
                </c:pt>
                <c:pt idx="4">
                  <c:v>53.634985927689968</c:v>
                </c:pt>
                <c:pt idx="5">
                  <c:v>48.660714285714285</c:v>
                </c:pt>
                <c:pt idx="6">
                  <c:v>48.164893617021278</c:v>
                </c:pt>
                <c:pt idx="7">
                  <c:v>47.123893805309734</c:v>
                </c:pt>
                <c:pt idx="8">
                  <c:v>40.909090909090914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F-409B-9C76-8EB85D32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 sz="1000" b="1" i="0" u="none" strike="noStrike" baseline="0">
                    <a:effectLst/>
                    <a:latin typeface="Arial Narrow" panose="020B0606020202030204" pitchFamily="34" charset="0"/>
                  </a:rPr>
                  <a:t>Percent Distribution of Registered Live Births by Age of Mother and by Legitimacy Status</a:t>
                </a:r>
                <a:endParaRPr lang="en-PH" b="1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2718600953895072E-2"/>
              <c:y val="0.119933764697841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7'!$C$56</c:f>
              <c:strCache>
                <c:ptCount val="1"/>
                <c:pt idx="0">
                  <c:v>Marital (Legitimate)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2979697974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9-4ACD-A0E8-31194B2146AA}"/>
                </c:ext>
              </c:extLst>
            </c:dLbl>
            <c:dLbl>
              <c:idx val="1"/>
              <c:layout>
                <c:manualLayout>
                  <c:x val="-1.9677470862825499E-17"/>
                  <c:y val="-3.3664410886063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9-4ACD-A0E8-31194B214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7'!$C$57:$C$66</c:f>
              <c:numCache>
                <c:formatCode>0.0</c:formatCode>
                <c:ptCount val="10"/>
                <c:pt idx="0">
                  <c:v>1.2307692307692308</c:v>
                </c:pt>
                <c:pt idx="1">
                  <c:v>1.9402374130167828</c:v>
                </c:pt>
                <c:pt idx="2">
                  <c:v>9.918713248011068</c:v>
                </c:pt>
                <c:pt idx="3">
                  <c:v>28.644363542362296</c:v>
                </c:pt>
                <c:pt idx="4">
                  <c:v>44.674827850038255</c:v>
                </c:pt>
                <c:pt idx="5">
                  <c:v>50.218739483678668</c:v>
                </c:pt>
                <c:pt idx="6">
                  <c:v>51.7218652166749</c:v>
                </c:pt>
                <c:pt idx="7">
                  <c:v>59.890109890109891</c:v>
                </c:pt>
                <c:pt idx="8">
                  <c:v>41.666666666666671</c:v>
                </c:pt>
                <c:pt idx="9">
                  <c:v>21.739130434782609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9-4ACD-A0E8-31194B2146AA}"/>
            </c:ext>
          </c:extLst>
        </c:ser>
        <c:ser>
          <c:idx val="1"/>
          <c:order val="1"/>
          <c:tx>
            <c:strRef>
              <c:f>'Table 7'!$D$56</c:f>
              <c:strCache>
                <c:ptCount val="1"/>
                <c:pt idx="0">
                  <c:v>Nonmarital (Illegitimate)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7'!$B$57:$B$66</c:f>
              <c:strCache>
                <c:ptCount val="10"/>
                <c:pt idx="0">
                  <c:v>Under 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 and over</c:v>
                </c:pt>
                <c:pt idx="9">
                  <c:v>Not Stated</c:v>
                </c:pt>
              </c:strCache>
            </c:strRef>
          </c:cat>
          <c:val>
            <c:numRef>
              <c:f>'Table 7'!$D$57:$D$66</c:f>
              <c:numCache>
                <c:formatCode>0.0</c:formatCode>
                <c:ptCount val="10"/>
                <c:pt idx="0">
                  <c:v>98.769230769230759</c:v>
                </c:pt>
                <c:pt idx="1">
                  <c:v>98.059762586983211</c:v>
                </c:pt>
                <c:pt idx="2">
                  <c:v>90.081286751988927</c:v>
                </c:pt>
                <c:pt idx="3">
                  <c:v>71.355636457637701</c:v>
                </c:pt>
                <c:pt idx="4">
                  <c:v>55.325172149961745</c:v>
                </c:pt>
                <c:pt idx="5">
                  <c:v>49.781260516321332</c:v>
                </c:pt>
                <c:pt idx="6">
                  <c:v>48.278134783325093</c:v>
                </c:pt>
                <c:pt idx="7">
                  <c:v>40.109890109890109</c:v>
                </c:pt>
                <c:pt idx="8">
                  <c:v>58.333333333333336</c:v>
                </c:pt>
                <c:pt idx="9">
                  <c:v>78.260869565217391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9-4ACD-A0E8-31194B214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8482287"/>
        <c:axId val="828473647"/>
      </c:barChart>
      <c:catAx>
        <c:axId val="82848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828473647"/>
        <c:crosses val="autoZero"/>
        <c:auto val="1"/>
        <c:lblAlgn val="ctr"/>
        <c:lblOffset val="100"/>
        <c:noMultiLvlLbl val="0"/>
      </c:catAx>
      <c:valAx>
        <c:axId val="828473647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82848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8 (2)'!$D$65</c:f>
              <c:strCache>
                <c:ptCount val="1"/>
                <c:pt idx="0">
                  <c:v>Timely Registration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 (2)'!$C$66:$C$82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 (2)'!$D$66:$D$82</c:f>
              <c:numCache>
                <c:formatCode>0.0</c:formatCode>
                <c:ptCount val="17"/>
                <c:pt idx="0">
                  <c:v>95.639534883720927</c:v>
                </c:pt>
                <c:pt idx="1">
                  <c:v>90.38756037224644</c:v>
                </c:pt>
                <c:pt idx="2">
                  <c:v>97.298970667904968</c:v>
                </c:pt>
                <c:pt idx="3">
                  <c:v>89.603174603174608</c:v>
                </c:pt>
                <c:pt idx="4">
                  <c:v>95.141444342226308</c:v>
                </c:pt>
                <c:pt idx="5">
                  <c:v>94.416338767097614</c:v>
                </c:pt>
                <c:pt idx="6">
                  <c:v>96.313272220007974</c:v>
                </c:pt>
                <c:pt idx="7">
                  <c:v>89.812530833744447</c:v>
                </c:pt>
                <c:pt idx="8">
                  <c:v>97.836209257737607</c:v>
                </c:pt>
                <c:pt idx="9">
                  <c:v>88.916459884201814</c:v>
                </c:pt>
                <c:pt idx="10">
                  <c:v>97.48997734007321</c:v>
                </c:pt>
                <c:pt idx="11">
                  <c:v>98.602276531637088</c:v>
                </c:pt>
                <c:pt idx="12">
                  <c:v>98.425196850393704</c:v>
                </c:pt>
                <c:pt idx="13">
                  <c:v>94.93296529968454</c:v>
                </c:pt>
                <c:pt idx="14">
                  <c:v>96.138506163886873</c:v>
                </c:pt>
                <c:pt idx="15">
                  <c:v>94.657216846122395</c:v>
                </c:pt>
                <c:pt idx="16">
                  <c:v>93.669071859246813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B-4E53-BAA5-4DC894446FBF}"/>
            </c:ext>
          </c:extLst>
        </c:ser>
        <c:ser>
          <c:idx val="1"/>
          <c:order val="1"/>
          <c:tx>
            <c:strRef>
              <c:f>'Table 8 (2)'!$E$65</c:f>
              <c:strCache>
                <c:ptCount val="1"/>
                <c:pt idx="0">
                  <c:v>Late Registration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 (2)'!$C$66:$C$82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 (2)'!$E$66:$E$82</c:f>
              <c:numCache>
                <c:formatCode>0.0</c:formatCode>
                <c:ptCount val="17"/>
                <c:pt idx="0">
                  <c:v>4.3604651162790695</c:v>
                </c:pt>
                <c:pt idx="1">
                  <c:v>9.6124396277535631</c:v>
                </c:pt>
                <c:pt idx="2">
                  <c:v>2.7010293320950391</c:v>
                </c:pt>
                <c:pt idx="3">
                  <c:v>10.396825396825397</c:v>
                </c:pt>
                <c:pt idx="4">
                  <c:v>4.8585556577736888</c:v>
                </c:pt>
                <c:pt idx="5">
                  <c:v>5.5836612329023794</c:v>
                </c:pt>
                <c:pt idx="6">
                  <c:v>3.6867277799920286</c:v>
                </c:pt>
                <c:pt idx="7">
                  <c:v>10.18746916625555</c:v>
                </c:pt>
                <c:pt idx="8">
                  <c:v>2.1637907422623939</c:v>
                </c:pt>
                <c:pt idx="9">
                  <c:v>11.083540115798181</c:v>
                </c:pt>
                <c:pt idx="10">
                  <c:v>2.5100226599267907</c:v>
                </c:pt>
                <c:pt idx="11">
                  <c:v>1.3977234683629058</c:v>
                </c:pt>
                <c:pt idx="12">
                  <c:v>1.5748031496062991</c:v>
                </c:pt>
                <c:pt idx="13">
                  <c:v>5.0670347003154568</c:v>
                </c:pt>
                <c:pt idx="14">
                  <c:v>3.8614938361131252</c:v>
                </c:pt>
                <c:pt idx="15">
                  <c:v>5.3427831538776065</c:v>
                </c:pt>
                <c:pt idx="16">
                  <c:v>6.3309281407531879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B-4E53-BAA5-4DC89444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8'!$D$65</c:f>
              <c:strCache>
                <c:ptCount val="1"/>
                <c:pt idx="0">
                  <c:v>Timely Registration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8'!$D$66:$D$82</c:f>
              <c:numCache>
                <c:formatCode>0.0</c:formatCode>
                <c:ptCount val="17"/>
                <c:pt idx="0">
                  <c:v>94.075144508670519</c:v>
                </c:pt>
                <c:pt idx="1">
                  <c:v>90.863182618907814</c:v>
                </c:pt>
                <c:pt idx="2">
                  <c:v>96.606354428188041</c:v>
                </c:pt>
                <c:pt idx="3">
                  <c:v>88.791593695271459</c:v>
                </c:pt>
                <c:pt idx="4">
                  <c:v>95.459411239964325</c:v>
                </c:pt>
                <c:pt idx="5">
                  <c:v>92.651171761982837</c:v>
                </c:pt>
                <c:pt idx="6">
                  <c:v>94.804106432013413</c:v>
                </c:pt>
                <c:pt idx="7">
                  <c:v>87.487623762376245</c:v>
                </c:pt>
                <c:pt idx="8">
                  <c:v>96.885521885521882</c:v>
                </c:pt>
                <c:pt idx="9">
                  <c:v>87.559564329475833</c:v>
                </c:pt>
                <c:pt idx="10">
                  <c:v>96.92220543806647</c:v>
                </c:pt>
                <c:pt idx="11">
                  <c:v>97.986780144295153</c:v>
                </c:pt>
                <c:pt idx="12">
                  <c:v>98.451730418943527</c:v>
                </c:pt>
                <c:pt idx="13">
                  <c:v>93.021880544056771</c:v>
                </c:pt>
                <c:pt idx="14">
                  <c:v>94.886995183401254</c:v>
                </c:pt>
                <c:pt idx="15">
                  <c:v>94.739016664371306</c:v>
                </c:pt>
                <c:pt idx="16">
                  <c:v>93.973705142001592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7-4235-9C6E-AEFE36A1048B}"/>
            </c:ext>
          </c:extLst>
        </c:ser>
        <c:ser>
          <c:idx val="1"/>
          <c:order val="1"/>
          <c:tx>
            <c:strRef>
              <c:f>'Table 8'!$E$65</c:f>
              <c:strCache>
                <c:ptCount val="1"/>
                <c:pt idx="0">
                  <c:v>Late Registration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+mn-ea"/>
                    <a:cs typeface="Arial" panose="020B0604020202020204" pitchFamily="7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8'!$C$66:$C$82</c:f>
              <c:strCache>
                <c:ptCount val="17"/>
                <c:pt idx="0">
                  <c:v> Pateros</c:v>
                </c:pt>
                <c:pt idx="1">
                  <c:v> City of Valenzuela</c:v>
                </c:pt>
                <c:pt idx="2">
                  <c:v> City of Taguig</c:v>
                </c:pt>
                <c:pt idx="3">
                  <c:v> City of San Juan</c:v>
                </c:pt>
                <c:pt idx="4">
                  <c:v> Quezon City</c:v>
                </c:pt>
                <c:pt idx="5">
                  <c:v> City of Pasig</c:v>
                </c:pt>
                <c:pt idx="6">
                  <c:v> Pasay City</c:v>
                </c:pt>
                <c:pt idx="7">
                  <c:v> City of Parañaque</c:v>
                </c:pt>
                <c:pt idx="8">
                  <c:v> City of Navotas</c:v>
                </c:pt>
                <c:pt idx="9">
                  <c:v> City of Muntinlupa</c:v>
                </c:pt>
                <c:pt idx="10">
                  <c:v> City of Marikina</c:v>
                </c:pt>
                <c:pt idx="11">
                  <c:v> City of Manila</c:v>
                </c:pt>
                <c:pt idx="12">
                  <c:v> City of Mandaluyong</c:v>
                </c:pt>
                <c:pt idx="13">
                  <c:v> City of Malabon</c:v>
                </c:pt>
                <c:pt idx="14">
                  <c:v> City of Makati</c:v>
                </c:pt>
                <c:pt idx="15">
                  <c:v> City of Las Piñas</c:v>
                </c:pt>
                <c:pt idx="16">
                  <c:v> City of Caloocan</c:v>
                </c:pt>
              </c:strCache>
            </c:strRef>
          </c:cat>
          <c:val>
            <c:numRef>
              <c:f>'Table 8'!$E$66:$E$82</c:f>
              <c:numCache>
                <c:formatCode>0.0</c:formatCode>
                <c:ptCount val="17"/>
                <c:pt idx="0">
                  <c:v>5.9248554913294793</c:v>
                </c:pt>
                <c:pt idx="1">
                  <c:v>9.1368173810921895</c:v>
                </c:pt>
                <c:pt idx="2">
                  <c:v>3.3936455718119642</c:v>
                </c:pt>
                <c:pt idx="3">
                  <c:v>11.208406304728546</c:v>
                </c:pt>
                <c:pt idx="4">
                  <c:v>4.5405887600356829</c:v>
                </c:pt>
                <c:pt idx="5">
                  <c:v>7.3488282380171661</c:v>
                </c:pt>
                <c:pt idx="6">
                  <c:v>5.195893567986591</c:v>
                </c:pt>
                <c:pt idx="7">
                  <c:v>12.512376237623762</c:v>
                </c:pt>
                <c:pt idx="8">
                  <c:v>3.1144781144781146</c:v>
                </c:pt>
                <c:pt idx="9">
                  <c:v>12.440435670524167</c:v>
                </c:pt>
                <c:pt idx="10">
                  <c:v>3.0777945619335347</c:v>
                </c:pt>
                <c:pt idx="11">
                  <c:v>2.0132198557048429</c:v>
                </c:pt>
                <c:pt idx="12">
                  <c:v>1.5482695810564664</c:v>
                </c:pt>
                <c:pt idx="13">
                  <c:v>6.9781194559432285</c:v>
                </c:pt>
                <c:pt idx="14">
                  <c:v>5.1130048165987398</c:v>
                </c:pt>
                <c:pt idx="15">
                  <c:v>5.2609833356287012</c:v>
                </c:pt>
                <c:pt idx="16">
                  <c:v>6.0262948579984092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7-4235-9C6E-AEFE36A1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897679"/>
        <c:axId val="1312898639"/>
      </c:barChart>
      <c:catAx>
        <c:axId val="1312897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>
                    <a:solidFill>
                      <a:sysClr val="windowText" lastClr="000000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City/Municipality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en-US"/>
          </a:p>
        </c:txPr>
        <c:crossAx val="1312898639"/>
        <c:crosses val="autoZero"/>
        <c:auto val="1"/>
        <c:lblAlgn val="ctr"/>
        <c:lblOffset val="100"/>
        <c:noMultiLvlLbl val="0"/>
      </c:catAx>
      <c:valAx>
        <c:axId val="1312898639"/>
        <c:scaling>
          <c:orientation val="minMax"/>
          <c:max val="100"/>
          <c:min val="0"/>
        </c:scaling>
        <c:delete val="1"/>
        <c:axPos val="b"/>
        <c:numFmt formatCode="0.0" sourceLinked="1"/>
        <c:majorTickMark val="none"/>
        <c:minorTickMark val="none"/>
        <c:tickLblPos val="nextTo"/>
        <c:crossAx val="1312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438150</xdr:colOff>
      <xdr:row>1</xdr:row>
      <xdr:rowOff>42862</xdr:rowOff>
    </xdr:from>
    <xdr:to>
      <xdr:col>44</xdr:col>
      <xdr:colOff>133350</xdr:colOff>
      <xdr:row>14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440531</xdr:colOff>
      <xdr:row>15</xdr:row>
      <xdr:rowOff>29369</xdr:rowOff>
    </xdr:from>
    <xdr:to>
      <xdr:col>44</xdr:col>
      <xdr:colOff>123031</xdr:colOff>
      <xdr:row>29</xdr:row>
      <xdr:rowOff>97631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432594</xdr:colOff>
      <xdr:row>30</xdr:row>
      <xdr:rowOff>21431</xdr:rowOff>
    </xdr:from>
    <xdr:to>
      <xdr:col>43</xdr:col>
      <xdr:colOff>115094</xdr:colOff>
      <xdr:row>44</xdr:row>
      <xdr:rowOff>89694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201083</xdr:colOff>
      <xdr:row>45</xdr:row>
      <xdr:rowOff>52918</xdr:rowOff>
    </xdr:from>
    <xdr:to>
      <xdr:col>46</xdr:col>
      <xdr:colOff>137583</xdr:colOff>
      <xdr:row>72</xdr:row>
      <xdr:rowOff>59268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205808</xdr:colOff>
      <xdr:row>73</xdr:row>
      <xdr:rowOff>176211</xdr:rowOff>
    </xdr:from>
    <xdr:to>
      <xdr:col>46</xdr:col>
      <xdr:colOff>136071</xdr:colOff>
      <xdr:row>90</xdr:row>
      <xdr:rowOff>34018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214889</xdr:colOff>
      <xdr:row>10</xdr:row>
      <xdr:rowOff>127658</xdr:rowOff>
    </xdr:from>
    <xdr:to>
      <xdr:col>16</xdr:col>
      <xdr:colOff>202794</xdr:colOff>
      <xdr:row>25</xdr:row>
      <xdr:rowOff>57959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581602</xdr:colOff>
      <xdr:row>38</xdr:row>
      <xdr:rowOff>158173</xdr:rowOff>
    </xdr:from>
    <xdr:to>
      <xdr:col>27</xdr:col>
      <xdr:colOff>147685</xdr:colOff>
      <xdr:row>53</xdr:row>
      <xdr:rowOff>33290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568963</xdr:colOff>
      <xdr:row>118</xdr:row>
      <xdr:rowOff>170896</xdr:rowOff>
    </xdr:from>
    <xdr:to>
      <xdr:col>18</xdr:col>
      <xdr:colOff>561352</xdr:colOff>
      <xdr:row>142</xdr:row>
      <xdr:rowOff>86532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70038</xdr:colOff>
      <xdr:row>92</xdr:row>
      <xdr:rowOff>14007</xdr:rowOff>
    </xdr:from>
    <xdr:to>
      <xdr:col>29</xdr:col>
      <xdr:colOff>238125</xdr:colOff>
      <xdr:row>113</xdr:row>
      <xdr:rowOff>42022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542925</xdr:colOff>
      <xdr:row>35</xdr:row>
      <xdr:rowOff>47625</xdr:rowOff>
    </xdr:from>
    <xdr:to>
      <xdr:col>26</xdr:col>
      <xdr:colOff>314325</xdr:colOff>
      <xdr:row>54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73</xdr:row>
      <xdr:rowOff>2645</xdr:rowOff>
    </xdr:from>
    <xdr:to>
      <xdr:col>15</xdr:col>
      <xdr:colOff>42333</xdr:colOff>
      <xdr:row>89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1D4DA-18AF-4253-912A-F9752E73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138556</xdr:colOff>
      <xdr:row>84</xdr:row>
      <xdr:rowOff>150944</xdr:rowOff>
    </xdr:from>
    <xdr:to>
      <xdr:col>15</xdr:col>
      <xdr:colOff>59293</xdr:colOff>
      <xdr:row>86</xdr:row>
      <xdr:rowOff>12721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A8FB84-D007-43FD-8DD7-122577B3F8AB}"/>
            </a:ext>
          </a:extLst>
        </xdr:cNvPr>
        <xdr:cNvSpPr txBox="1"/>
      </xdr:nvSpPr>
      <xdr:spPr>
        <a:xfrm>
          <a:off x="6795473" y="14692444"/>
          <a:ext cx="5635737" cy="221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700" baseline="0">
              <a:latin typeface="Arial" panose="020B0604020202020204" pitchFamily="7" charset="0"/>
              <a:cs typeface="Arial" panose="020B0604020202020204" pitchFamily="7" charset="0"/>
            </a:rPr>
            <a:t>     2014-2015     2015-2016         2016-2017     2017-2018         2018-2019      2019-2020         2020-2021        2021-2022         2022-2023 </a:t>
          </a:r>
          <a:endParaRPr lang="en-PH" sz="7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76729</xdr:colOff>
      <xdr:row>72</xdr:row>
      <xdr:rowOff>59796</xdr:rowOff>
    </xdr:from>
    <xdr:to>
      <xdr:col>7</xdr:col>
      <xdr:colOff>74084</xdr:colOff>
      <xdr:row>89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8B5B06-C3F8-4E4C-A416-374FDBE56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0.05833</cdr:x>
      <cdr:y>0.78325</cdr:y>
    </cdr:from>
    <cdr:to>
      <cdr:x>0.86894</cdr:x>
      <cdr:y>0.91133</cdr:y>
    </cdr:to>
    <cdr:sp macro="" textlink="">
      <cdr:nvSpPr>
        <cdr:cNvPr id="2" name="Rectangles 1"/>
        <cdr:cNvSpPr/>
      </cdr:nvSpPr>
      <cdr:spPr>
        <a:xfrm xmlns:a="http://schemas.openxmlformats.org/drawingml/2006/main">
          <a:off x="366712" y="2271714"/>
          <a:ext cx="50958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242887</xdr:colOff>
      <xdr:row>70</xdr:row>
      <xdr:rowOff>119061</xdr:rowOff>
    </xdr:from>
    <xdr:to>
      <xdr:col>14</xdr:col>
      <xdr:colOff>400051</xdr:colOff>
      <xdr:row>88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635970</xdr:colOff>
      <xdr:row>84</xdr:row>
      <xdr:rowOff>161528</xdr:rowOff>
    </xdr:from>
    <xdr:to>
      <xdr:col>14</xdr:col>
      <xdr:colOff>302707</xdr:colOff>
      <xdr:row>86</xdr:row>
      <xdr:rowOff>23305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684135" y="13848080"/>
          <a:ext cx="6749415" cy="19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700">
              <a:latin typeface="Arial" panose="020B0604020202020204" pitchFamily="7" charset="0"/>
              <a:cs typeface="Arial" panose="020B0604020202020204" pitchFamily="7" charset="0"/>
            </a:rPr>
            <a:t>        </a:t>
          </a:r>
          <a:r>
            <a:rPr lang="en-PH" sz="700" baseline="0">
              <a:latin typeface="Arial" panose="020B0604020202020204" pitchFamily="7" charset="0"/>
              <a:cs typeface="Arial" panose="020B0604020202020204" pitchFamily="7" charset="0"/>
            </a:rPr>
            <a:t>2013-2014     2014-2015     2015-2016     2016-2017      2017-2018      2018-2019          2019-2020     2020-2021        2021-2022</a:t>
          </a:r>
          <a:endParaRPr lang="en-PH" sz="7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119062</xdr:colOff>
      <xdr:row>70</xdr:row>
      <xdr:rowOff>144462</xdr:rowOff>
    </xdr:from>
    <xdr:to>
      <xdr:col>6</xdr:col>
      <xdr:colOff>852487</xdr:colOff>
      <xdr:row>88</xdr:row>
      <xdr:rowOff>173037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0.05833</cdr:x>
      <cdr:y>0.78325</cdr:y>
    </cdr:from>
    <cdr:to>
      <cdr:x>0.86894</cdr:x>
      <cdr:y>0.91133</cdr:y>
    </cdr:to>
    <cdr:sp macro="" textlink="">
      <cdr:nvSpPr>
        <cdr:cNvPr id="2" name="Rectangles 1"/>
        <cdr:cNvSpPr/>
      </cdr:nvSpPr>
      <cdr:spPr>
        <a:xfrm xmlns:a="http://schemas.openxmlformats.org/drawingml/2006/main">
          <a:off x="366712" y="2271714"/>
          <a:ext cx="50958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109535</xdr:colOff>
      <xdr:row>185</xdr:row>
      <xdr:rowOff>95250</xdr:rowOff>
    </xdr:from>
    <xdr:to>
      <xdr:col>27</xdr:col>
      <xdr:colOff>9524</xdr:colOff>
      <xdr:row>206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377046</xdr:colOff>
      <xdr:row>274</xdr:row>
      <xdr:rowOff>142875</xdr:rowOff>
    </xdr:from>
    <xdr:to>
      <xdr:col>25</xdr:col>
      <xdr:colOff>123825</xdr:colOff>
      <xdr:row>294</xdr:row>
      <xdr:rowOff>52838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161925</xdr:colOff>
      <xdr:row>213</xdr:row>
      <xdr:rowOff>104776</xdr:rowOff>
    </xdr:from>
    <xdr:to>
      <xdr:col>23</xdr:col>
      <xdr:colOff>533400</xdr:colOff>
      <xdr:row>234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542925</xdr:colOff>
      <xdr:row>302</xdr:row>
      <xdr:rowOff>47625</xdr:rowOff>
    </xdr:from>
    <xdr:to>
      <xdr:col>26</xdr:col>
      <xdr:colOff>314325</xdr:colOff>
      <xdr:row>321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52387</xdr:colOff>
      <xdr:row>49</xdr:row>
      <xdr:rowOff>71437</xdr:rowOff>
    </xdr:from>
    <xdr:to>
      <xdr:col>4</xdr:col>
      <xdr:colOff>738187</xdr:colOff>
      <xdr:row>66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404811</xdr:colOff>
      <xdr:row>46</xdr:row>
      <xdr:rowOff>104775</xdr:rowOff>
    </xdr:from>
    <xdr:to>
      <xdr:col>13</xdr:col>
      <xdr:colOff>238125</xdr:colOff>
      <xdr:row>74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109535</xdr:colOff>
      <xdr:row>185</xdr:row>
      <xdr:rowOff>95250</xdr:rowOff>
    </xdr:from>
    <xdr:to>
      <xdr:col>27</xdr:col>
      <xdr:colOff>9524</xdr:colOff>
      <xdr:row>206</xdr:row>
      <xdr:rowOff>166687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377046</xdr:colOff>
      <xdr:row>274</xdr:row>
      <xdr:rowOff>142875</xdr:rowOff>
    </xdr:from>
    <xdr:to>
      <xdr:col>25</xdr:col>
      <xdr:colOff>123825</xdr:colOff>
      <xdr:row>294</xdr:row>
      <xdr:rowOff>52838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161925</xdr:colOff>
      <xdr:row>213</xdr:row>
      <xdr:rowOff>104776</xdr:rowOff>
    </xdr:from>
    <xdr:to>
      <xdr:col>23</xdr:col>
      <xdr:colOff>533400</xdr:colOff>
      <xdr:row>234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542925</xdr:colOff>
      <xdr:row>302</xdr:row>
      <xdr:rowOff>47625</xdr:rowOff>
    </xdr:from>
    <xdr:to>
      <xdr:col>26</xdr:col>
      <xdr:colOff>314325</xdr:colOff>
      <xdr:row>321</xdr:row>
      <xdr:rowOff>42862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52387</xdr:colOff>
      <xdr:row>49</xdr:row>
      <xdr:rowOff>71437</xdr:rowOff>
    </xdr:from>
    <xdr:to>
      <xdr:col>4</xdr:col>
      <xdr:colOff>738187</xdr:colOff>
      <xdr:row>66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404811</xdr:colOff>
      <xdr:row>46</xdr:row>
      <xdr:rowOff>104775</xdr:rowOff>
    </xdr:from>
    <xdr:to>
      <xdr:col>13</xdr:col>
      <xdr:colOff>238125</xdr:colOff>
      <xdr:row>74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32</xdr:row>
      <xdr:rowOff>38100</xdr:rowOff>
    </xdr:from>
    <xdr:to>
      <xdr:col>7</xdr:col>
      <xdr:colOff>38100</xdr:colOff>
      <xdr:row>50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111774</xdr:colOff>
      <xdr:row>32</xdr:row>
      <xdr:rowOff>48402</xdr:rowOff>
    </xdr:from>
    <xdr:to>
      <xdr:col>17</xdr:col>
      <xdr:colOff>19439</xdr:colOff>
      <xdr:row>50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32</xdr:row>
      <xdr:rowOff>38100</xdr:rowOff>
    </xdr:from>
    <xdr:to>
      <xdr:col>7</xdr:col>
      <xdr:colOff>38100</xdr:colOff>
      <xdr:row>50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111774</xdr:colOff>
      <xdr:row>32</xdr:row>
      <xdr:rowOff>48402</xdr:rowOff>
    </xdr:from>
    <xdr:to>
      <xdr:col>17</xdr:col>
      <xdr:colOff>19439</xdr:colOff>
      <xdr:row>50</xdr:row>
      <xdr:rowOff>136072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38</xdr:row>
      <xdr:rowOff>85724</xdr:rowOff>
    </xdr:from>
    <xdr:to>
      <xdr:col>6</xdr:col>
      <xdr:colOff>266700</xdr:colOff>
      <xdr:row>57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641350</xdr:colOff>
      <xdr:row>38</xdr:row>
      <xdr:rowOff>96520</xdr:rowOff>
    </xdr:from>
    <xdr:to>
      <xdr:col>12</xdr:col>
      <xdr:colOff>598488</xdr:colOff>
      <xdr:row>57</xdr:row>
      <xdr:rowOff>115570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395287</xdr:colOff>
      <xdr:row>41</xdr:row>
      <xdr:rowOff>71437</xdr:rowOff>
    </xdr:from>
    <xdr:to>
      <xdr:col>20</xdr:col>
      <xdr:colOff>547687</xdr:colOff>
      <xdr:row>56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185737</xdr:colOff>
      <xdr:row>41</xdr:row>
      <xdr:rowOff>71437</xdr:rowOff>
    </xdr:from>
    <xdr:to>
      <xdr:col>27</xdr:col>
      <xdr:colOff>166687</xdr:colOff>
      <xdr:row>56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481330</xdr:colOff>
      <xdr:row>91</xdr:row>
      <xdr:rowOff>257175</xdr:rowOff>
    </xdr:from>
    <xdr:to>
      <xdr:col>25</xdr:col>
      <xdr:colOff>9843</xdr:colOff>
      <xdr:row>106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37</xdr:row>
      <xdr:rowOff>85724</xdr:rowOff>
    </xdr:from>
    <xdr:to>
      <xdr:col>6</xdr:col>
      <xdr:colOff>238125</xdr:colOff>
      <xdr:row>56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633412</xdr:colOff>
      <xdr:row>37</xdr:row>
      <xdr:rowOff>85725</xdr:rowOff>
    </xdr:from>
    <xdr:to>
      <xdr:col>12</xdr:col>
      <xdr:colOff>590550</xdr:colOff>
      <xdr:row>56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404812</xdr:colOff>
      <xdr:row>40</xdr:row>
      <xdr:rowOff>71437</xdr:rowOff>
    </xdr:from>
    <xdr:to>
      <xdr:col>20</xdr:col>
      <xdr:colOff>557212</xdr:colOff>
      <xdr:row>55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185737</xdr:colOff>
      <xdr:row>40</xdr:row>
      <xdr:rowOff>71437</xdr:rowOff>
    </xdr:from>
    <xdr:to>
      <xdr:col>27</xdr:col>
      <xdr:colOff>166687</xdr:colOff>
      <xdr:row>55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471487</xdr:colOff>
      <xdr:row>90</xdr:row>
      <xdr:rowOff>257175</xdr:rowOff>
    </xdr:from>
    <xdr:to>
      <xdr:col>24</xdr:col>
      <xdr:colOff>1171575</xdr:colOff>
      <xdr:row>105</xdr:row>
      <xdr:rowOff>157162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471487</xdr:colOff>
      <xdr:row>41</xdr:row>
      <xdr:rowOff>257175</xdr:rowOff>
    </xdr:from>
    <xdr:to>
      <xdr:col>24</xdr:col>
      <xdr:colOff>1171575</xdr:colOff>
      <xdr:row>56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13801-A276-4016-8C24-43EFC9F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1266825</xdr:colOff>
      <xdr:row>73</xdr:row>
      <xdr:rowOff>4762</xdr:rowOff>
    </xdr:from>
    <xdr:to>
      <xdr:col>8</xdr:col>
      <xdr:colOff>590550</xdr:colOff>
      <xdr:row>88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631DB7-E241-40DD-AC59-F622F9406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471487</xdr:colOff>
      <xdr:row>41</xdr:row>
      <xdr:rowOff>257175</xdr:rowOff>
    </xdr:from>
    <xdr:to>
      <xdr:col>24</xdr:col>
      <xdr:colOff>1171575</xdr:colOff>
      <xdr:row>56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28</xdr:row>
      <xdr:rowOff>9525</xdr:rowOff>
    </xdr:from>
    <xdr:to>
      <xdr:col>8</xdr:col>
      <xdr:colOff>638174</xdr:colOff>
      <xdr:row>50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88FC5C-739B-40E2-9FFA-21E47BEA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980246</xdr:colOff>
      <xdr:row>62</xdr:row>
      <xdr:rowOff>18634</xdr:rowOff>
    </xdr:from>
    <xdr:to>
      <xdr:col>12</xdr:col>
      <xdr:colOff>423034</xdr:colOff>
      <xdr:row>81</xdr:row>
      <xdr:rowOff>109122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341D4F-51B3-4702-9EF0-3ABB308A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28</xdr:row>
      <xdr:rowOff>9525</xdr:rowOff>
    </xdr:from>
    <xdr:to>
      <xdr:col>8</xdr:col>
      <xdr:colOff>638174</xdr:colOff>
      <xdr:row>50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980246</xdr:colOff>
      <xdr:row>62</xdr:row>
      <xdr:rowOff>18634</xdr:rowOff>
    </xdr:from>
    <xdr:to>
      <xdr:col>12</xdr:col>
      <xdr:colOff>423034</xdr:colOff>
      <xdr:row>81</xdr:row>
      <xdr:rowOff>109122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319085</xdr:colOff>
      <xdr:row>35</xdr:row>
      <xdr:rowOff>171450</xdr:rowOff>
    </xdr:from>
    <xdr:to>
      <xdr:col>9</xdr:col>
      <xdr:colOff>228599</xdr:colOff>
      <xdr:row>57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EAE59-920B-4907-9CD6-CF290D99D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233362</xdr:colOff>
      <xdr:row>40</xdr:row>
      <xdr:rowOff>52387</xdr:rowOff>
    </xdr:from>
    <xdr:to>
      <xdr:col>16</xdr:col>
      <xdr:colOff>338137</xdr:colOff>
      <xdr:row>55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E0B3C1-F87E-47CD-9D3A-704CBFDD3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319085</xdr:colOff>
      <xdr:row>35</xdr:row>
      <xdr:rowOff>171450</xdr:rowOff>
    </xdr:from>
    <xdr:to>
      <xdr:col>9</xdr:col>
      <xdr:colOff>228599</xdr:colOff>
      <xdr:row>57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233362</xdr:colOff>
      <xdr:row>40</xdr:row>
      <xdr:rowOff>52387</xdr:rowOff>
    </xdr:from>
    <xdr:to>
      <xdr:col>16</xdr:col>
      <xdr:colOff>338137</xdr:colOff>
      <xdr:row>55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57151</xdr:rowOff>
    </xdr:from>
    <xdr:to>
      <xdr:col>7</xdr:col>
      <xdr:colOff>561975</xdr:colOff>
      <xdr:row>52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F4861D-8A2F-4619-9A65-2A1194B0B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57151</xdr:rowOff>
    </xdr:from>
    <xdr:to>
      <xdr:col>7</xdr:col>
      <xdr:colOff>561975</xdr:colOff>
      <xdr:row>52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53196</xdr:colOff>
      <xdr:row>39</xdr:row>
      <xdr:rowOff>133351</xdr:rowOff>
    </xdr:from>
    <xdr:to>
      <xdr:col>8</xdr:col>
      <xdr:colOff>180975</xdr:colOff>
      <xdr:row>62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C062C5-FE2F-4211-B9C3-AA2E952F5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53196</xdr:colOff>
      <xdr:row>39</xdr:row>
      <xdr:rowOff>133351</xdr:rowOff>
    </xdr:from>
    <xdr:to>
      <xdr:col>8</xdr:col>
      <xdr:colOff>180975</xdr:colOff>
      <xdr:row>62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342"/>
  <sheetViews>
    <sheetView zoomScale="69" zoomScaleNormal="69" workbookViewId="0">
      <selection activeCell="R36" sqref="R36"/>
    </sheetView>
  </sheetViews>
  <sheetFormatPr defaultColWidth="9" defaultRowHeight="15"/>
  <cols>
    <col min="1" max="1" width="36.7109375" customWidth="1"/>
    <col min="2" max="2" width="31.5703125" customWidth="1"/>
    <col min="3" max="3" width="11" customWidth="1"/>
    <col min="4" max="4" width="10.5703125" customWidth="1"/>
    <col min="5" max="5" width="10.85546875" customWidth="1"/>
    <col min="6" max="6" width="10.5703125" customWidth="1"/>
    <col min="7" max="7" width="9.42578125" customWidth="1"/>
    <col min="8" max="8" width="13.85546875" customWidth="1"/>
    <col min="11" max="11" width="9.42578125" customWidth="1"/>
    <col min="12" max="12" width="10.85546875" customWidth="1"/>
    <col min="13" max="13" width="9.42578125" customWidth="1"/>
    <col min="14" max="14" width="10.42578125" customWidth="1"/>
    <col min="15" max="15" width="10.140625" customWidth="1"/>
    <col min="18" max="18" width="31.5703125" customWidth="1"/>
    <col min="19" max="19" width="10.5703125" customWidth="1"/>
    <col min="22" max="22" width="10.5703125" customWidth="1"/>
  </cols>
  <sheetData>
    <row r="2" spans="1:36" ht="15" customHeight="1">
      <c r="A2" s="275" t="s">
        <v>0</v>
      </c>
      <c r="B2" s="275"/>
      <c r="C2" s="275"/>
      <c r="D2" s="275"/>
      <c r="E2" s="275"/>
      <c r="F2" s="275"/>
      <c r="G2" s="275"/>
      <c r="H2" s="275"/>
      <c r="Q2" s="275" t="s">
        <v>0</v>
      </c>
      <c r="R2" s="275"/>
      <c r="S2" s="275"/>
      <c r="T2" s="275"/>
      <c r="U2" s="275"/>
      <c r="V2" s="275"/>
      <c r="W2" s="275"/>
      <c r="X2" s="275"/>
      <c r="AA2" t="s">
        <v>1</v>
      </c>
    </row>
    <row r="3" spans="1:36">
      <c r="C3" s="164"/>
      <c r="D3" s="164"/>
      <c r="E3" s="164"/>
      <c r="F3" s="164"/>
      <c r="G3" s="164"/>
      <c r="H3" s="164"/>
      <c r="S3" s="164"/>
      <c r="T3" s="164"/>
      <c r="U3" s="164"/>
      <c r="V3" s="164"/>
      <c r="W3" s="164"/>
      <c r="X3" s="164"/>
      <c r="AA3" t="s">
        <v>2</v>
      </c>
    </row>
    <row r="4" spans="1:36" ht="15" customHeight="1">
      <c r="A4" s="180"/>
      <c r="B4" s="181"/>
      <c r="C4" s="276" t="s">
        <v>3</v>
      </c>
      <c r="D4" s="276"/>
      <c r="E4" s="276"/>
      <c r="F4" s="278" t="s">
        <v>4</v>
      </c>
      <c r="G4" s="278"/>
      <c r="H4" s="278"/>
      <c r="Q4" s="180"/>
      <c r="R4" s="181"/>
      <c r="S4" s="276" t="s">
        <v>3</v>
      </c>
      <c r="T4" s="276"/>
      <c r="U4" s="276"/>
      <c r="V4" s="278" t="s">
        <v>4</v>
      </c>
      <c r="W4" s="278"/>
      <c r="X4" s="278"/>
      <c r="AA4">
        <v>2012</v>
      </c>
      <c r="AB4">
        <v>2013</v>
      </c>
      <c r="AC4">
        <v>2014</v>
      </c>
      <c r="AD4">
        <v>2015</v>
      </c>
      <c r="AE4">
        <v>2016</v>
      </c>
      <c r="AF4">
        <v>2017</v>
      </c>
      <c r="AG4">
        <v>2018</v>
      </c>
      <c r="AH4">
        <v>2019</v>
      </c>
      <c r="AI4">
        <v>2020</v>
      </c>
      <c r="AJ4">
        <v>2021</v>
      </c>
    </row>
    <row r="5" spans="1:36">
      <c r="A5" s="182" t="s">
        <v>5</v>
      </c>
      <c r="B5" s="182"/>
      <c r="C5" s="277"/>
      <c r="D5" s="277"/>
      <c r="E5" s="277"/>
      <c r="F5" s="279"/>
      <c r="G5" s="279"/>
      <c r="H5" s="279"/>
      <c r="Q5" s="182" t="s">
        <v>5</v>
      </c>
      <c r="R5" s="182"/>
      <c r="S5" s="277"/>
      <c r="T5" s="277"/>
      <c r="U5" s="277"/>
      <c r="V5" s="279"/>
      <c r="W5" s="279"/>
      <c r="X5" s="279"/>
      <c r="AA5" s="186">
        <v>246994</v>
      </c>
      <c r="AB5" s="186">
        <v>243626</v>
      </c>
      <c r="AC5" s="186">
        <v>239736</v>
      </c>
      <c r="AD5" s="186">
        <v>231766</v>
      </c>
      <c r="AE5" s="186">
        <v>219936</v>
      </c>
      <c r="AF5" s="186">
        <v>217480</v>
      </c>
      <c r="AG5" s="186">
        <v>216871</v>
      </c>
      <c r="AH5" s="186">
        <v>218490</v>
      </c>
      <c r="AI5" s="186">
        <v>198981</v>
      </c>
      <c r="AJ5" s="186">
        <v>160946</v>
      </c>
    </row>
    <row r="6" spans="1:36" ht="30">
      <c r="A6" s="182"/>
      <c r="B6" s="182"/>
      <c r="C6" s="183" t="s">
        <v>6</v>
      </c>
      <c r="D6" s="183" t="s">
        <v>7</v>
      </c>
      <c r="E6" s="183" t="s">
        <v>8</v>
      </c>
      <c r="F6" s="183" t="s">
        <v>6</v>
      </c>
      <c r="G6" s="183" t="s">
        <v>7</v>
      </c>
      <c r="H6" s="183" t="s">
        <v>9</v>
      </c>
      <c r="Q6" s="182"/>
      <c r="R6" s="182"/>
      <c r="S6" s="183" t="s">
        <v>6</v>
      </c>
      <c r="T6" s="183" t="s">
        <v>7</v>
      </c>
      <c r="U6" s="183" t="s">
        <v>8</v>
      </c>
      <c r="V6" s="183" t="s">
        <v>6</v>
      </c>
      <c r="W6" s="183" t="s">
        <v>7</v>
      </c>
      <c r="X6" s="183" t="s">
        <v>9</v>
      </c>
    </row>
    <row r="7" spans="1:36">
      <c r="A7" s="184"/>
      <c r="B7" s="184"/>
      <c r="C7" s="185"/>
      <c r="D7" s="185"/>
      <c r="E7" s="185"/>
      <c r="F7" s="185"/>
      <c r="G7" s="185"/>
      <c r="H7" s="185"/>
      <c r="R7" t="s">
        <v>10</v>
      </c>
      <c r="S7" s="79">
        <v>15391</v>
      </c>
      <c r="T7" s="79">
        <v>8021</v>
      </c>
      <c r="U7" s="79">
        <v>7370</v>
      </c>
      <c r="V7" s="79">
        <v>21597</v>
      </c>
      <c r="W7" s="79">
        <v>11255</v>
      </c>
      <c r="X7" s="79">
        <v>10342</v>
      </c>
      <c r="AA7" t="s">
        <v>1</v>
      </c>
    </row>
    <row r="8" spans="1:36">
      <c r="B8" t="s">
        <v>10</v>
      </c>
      <c r="C8" s="79">
        <v>15391</v>
      </c>
      <c r="D8" s="79">
        <v>8021</v>
      </c>
      <c r="E8" s="79">
        <v>7370</v>
      </c>
      <c r="F8" s="79">
        <v>21597</v>
      </c>
      <c r="G8" s="79">
        <v>11255</v>
      </c>
      <c r="H8" s="79">
        <v>10342</v>
      </c>
      <c r="R8" t="s">
        <v>11</v>
      </c>
      <c r="S8" s="79">
        <v>6798</v>
      </c>
      <c r="T8" s="79">
        <v>3582</v>
      </c>
      <c r="U8" s="79">
        <v>3216</v>
      </c>
      <c r="V8" s="79">
        <v>7162</v>
      </c>
      <c r="W8" s="79">
        <v>3725</v>
      </c>
      <c r="X8" s="79">
        <v>3437</v>
      </c>
      <c r="AA8" t="s">
        <v>2</v>
      </c>
    </row>
    <row r="9" spans="1:36">
      <c r="B9" t="s">
        <v>11</v>
      </c>
      <c r="C9" s="79">
        <v>6798</v>
      </c>
      <c r="D9" s="79">
        <v>3582</v>
      </c>
      <c r="E9" s="79">
        <v>3216</v>
      </c>
      <c r="F9" s="79">
        <v>7162</v>
      </c>
      <c r="G9" s="79">
        <v>3725</v>
      </c>
      <c r="H9" s="79">
        <v>3437</v>
      </c>
      <c r="R9" t="s">
        <v>12</v>
      </c>
      <c r="S9" s="79">
        <v>4921</v>
      </c>
      <c r="T9" s="79">
        <v>2583</v>
      </c>
      <c r="U9" s="79">
        <v>2338</v>
      </c>
      <c r="V9" s="79">
        <v>5370</v>
      </c>
      <c r="W9" s="79">
        <v>2854</v>
      </c>
      <c r="X9" s="79">
        <v>2516</v>
      </c>
      <c r="AA9" s="197">
        <f t="shared" ref="AA9:AI9" si="0">(AB5-AA5)/AB5*100</f>
        <v>-1.3824468652771049</v>
      </c>
      <c r="AB9" s="197">
        <f t="shared" si="0"/>
        <v>-1.6226182133680382</v>
      </c>
      <c r="AC9" s="197">
        <f t="shared" si="0"/>
        <v>-3.43881328581414</v>
      </c>
      <c r="AD9" s="197">
        <f t="shared" si="0"/>
        <v>-5.3788374799941803</v>
      </c>
      <c r="AE9" s="197">
        <f t="shared" si="0"/>
        <v>-1.1292992459076696</v>
      </c>
      <c r="AF9" s="197">
        <f t="shared" si="0"/>
        <v>-0.28081209566977605</v>
      </c>
      <c r="AG9" s="197">
        <f t="shared" si="0"/>
        <v>0.74099501121332789</v>
      </c>
      <c r="AH9" s="197">
        <f t="shared" si="0"/>
        <v>-9.8044536915584892</v>
      </c>
      <c r="AI9" s="197">
        <f t="shared" si="0"/>
        <v>-23.632149913635629</v>
      </c>
    </row>
    <row r="10" spans="1:36">
      <c r="B10" t="s">
        <v>12</v>
      </c>
      <c r="C10" s="79">
        <v>4921</v>
      </c>
      <c r="D10" s="79">
        <v>2583</v>
      </c>
      <c r="E10" s="79">
        <v>2338</v>
      </c>
      <c r="F10" s="79">
        <v>5370</v>
      </c>
      <c r="G10" s="79">
        <v>2854</v>
      </c>
      <c r="H10" s="79">
        <v>2516</v>
      </c>
      <c r="R10" t="s">
        <v>13</v>
      </c>
      <c r="S10" s="79">
        <v>3127</v>
      </c>
      <c r="T10" s="79">
        <v>1590</v>
      </c>
      <c r="U10" s="79">
        <v>1537</v>
      </c>
      <c r="V10" s="79">
        <v>4664</v>
      </c>
      <c r="W10" s="79">
        <v>2368</v>
      </c>
      <c r="X10" s="79">
        <v>2296</v>
      </c>
      <c r="AA10" t="s">
        <v>14</v>
      </c>
      <c r="AB10" t="s">
        <v>15</v>
      </c>
      <c r="AC10" t="s">
        <v>16</v>
      </c>
      <c r="AD10" t="s">
        <v>17</v>
      </c>
      <c r="AE10" t="s">
        <v>18</v>
      </c>
      <c r="AF10" t="s">
        <v>19</v>
      </c>
      <c r="AG10" t="s">
        <v>20</v>
      </c>
      <c r="AH10" t="s">
        <v>21</v>
      </c>
      <c r="AI10" t="s">
        <v>22</v>
      </c>
      <c r="AJ10" s="186"/>
    </row>
    <row r="11" spans="1:36">
      <c r="B11" t="s">
        <v>13</v>
      </c>
      <c r="C11" s="79">
        <v>3127</v>
      </c>
      <c r="D11" s="79">
        <v>1590</v>
      </c>
      <c r="E11" s="79">
        <v>1537</v>
      </c>
      <c r="F11" s="79">
        <v>4664</v>
      </c>
      <c r="G11" s="79">
        <v>2368</v>
      </c>
      <c r="H11" s="79">
        <v>2296</v>
      </c>
      <c r="R11" t="s">
        <v>23</v>
      </c>
      <c r="S11" s="79">
        <v>3362</v>
      </c>
      <c r="T11" s="79">
        <v>1762</v>
      </c>
      <c r="U11" s="79">
        <v>1600</v>
      </c>
      <c r="V11" s="79">
        <v>4508</v>
      </c>
      <c r="W11" s="79">
        <v>2380</v>
      </c>
      <c r="X11" s="79">
        <v>2128</v>
      </c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</row>
    <row r="12" spans="1:36">
      <c r="B12" t="s">
        <v>23</v>
      </c>
      <c r="C12" s="79">
        <v>3362</v>
      </c>
      <c r="D12" s="79">
        <v>1762</v>
      </c>
      <c r="E12" s="79">
        <v>1600</v>
      </c>
      <c r="F12" s="79">
        <v>4508</v>
      </c>
      <c r="G12" s="79">
        <v>2380</v>
      </c>
      <c r="H12" s="79">
        <v>2128</v>
      </c>
      <c r="R12" t="s">
        <v>24</v>
      </c>
      <c r="S12" s="79">
        <v>40086</v>
      </c>
      <c r="T12" s="79">
        <v>20797</v>
      </c>
      <c r="U12" s="79">
        <v>19289</v>
      </c>
      <c r="V12" s="79">
        <v>22454</v>
      </c>
      <c r="W12" s="79">
        <v>11582</v>
      </c>
      <c r="X12" s="79">
        <v>10872</v>
      </c>
      <c r="AA12" s="198" t="s">
        <v>25</v>
      </c>
    </row>
    <row r="13" spans="1:36">
      <c r="B13" t="s">
        <v>24</v>
      </c>
      <c r="C13" s="79">
        <v>40086</v>
      </c>
      <c r="D13" s="79">
        <v>20797</v>
      </c>
      <c r="E13" s="79">
        <v>19289</v>
      </c>
      <c r="F13" s="79">
        <v>22454</v>
      </c>
      <c r="G13" s="79">
        <v>11582</v>
      </c>
      <c r="H13" s="79">
        <v>10872</v>
      </c>
      <c r="R13" t="s">
        <v>26</v>
      </c>
      <c r="S13" s="79">
        <v>7155</v>
      </c>
      <c r="T13" s="79">
        <v>3723</v>
      </c>
      <c r="U13" s="79">
        <v>3432</v>
      </c>
      <c r="V13" s="79">
        <v>5653</v>
      </c>
      <c r="W13" s="79">
        <v>2970</v>
      </c>
      <c r="X13" s="79">
        <v>2683</v>
      </c>
      <c r="AA13" t="s">
        <v>14</v>
      </c>
      <c r="AB13" t="s">
        <v>15</v>
      </c>
      <c r="AC13" t="s">
        <v>27</v>
      </c>
    </row>
    <row r="14" spans="1:36">
      <c r="B14" t="s">
        <v>26</v>
      </c>
      <c r="C14" s="79">
        <v>7155</v>
      </c>
      <c r="D14" s="79">
        <v>3723</v>
      </c>
      <c r="E14" s="79">
        <v>3432</v>
      </c>
      <c r="F14" s="79">
        <v>5653</v>
      </c>
      <c r="G14" s="79">
        <v>2970</v>
      </c>
      <c r="H14" s="79">
        <v>2683</v>
      </c>
      <c r="R14" t="s">
        <v>28</v>
      </c>
      <c r="S14" s="79">
        <v>5603</v>
      </c>
      <c r="T14" s="79">
        <v>2894</v>
      </c>
      <c r="U14" s="79">
        <v>2709</v>
      </c>
      <c r="V14" s="79">
        <v>5659</v>
      </c>
      <c r="W14" s="79">
        <v>2943</v>
      </c>
      <c r="X14" s="79">
        <v>2716</v>
      </c>
    </row>
    <row r="15" spans="1:36">
      <c r="B15" t="s">
        <v>28</v>
      </c>
      <c r="C15" s="79">
        <v>5603</v>
      </c>
      <c r="D15" s="79">
        <v>2894</v>
      </c>
      <c r="E15" s="79">
        <v>2709</v>
      </c>
      <c r="F15" s="79">
        <v>5659</v>
      </c>
      <c r="G15" s="79">
        <v>2943</v>
      </c>
      <c r="H15" s="79">
        <v>2716</v>
      </c>
      <c r="R15" t="s">
        <v>29</v>
      </c>
      <c r="S15" s="79">
        <v>2981</v>
      </c>
      <c r="T15" s="79">
        <v>1561</v>
      </c>
      <c r="U15" s="79">
        <v>1420</v>
      </c>
      <c r="V15" s="79">
        <v>3514</v>
      </c>
      <c r="W15" s="79">
        <v>1806</v>
      </c>
      <c r="X15" s="79">
        <v>1708</v>
      </c>
    </row>
    <row r="16" spans="1:36">
      <c r="B16" t="s">
        <v>29</v>
      </c>
      <c r="C16" s="79">
        <v>2981</v>
      </c>
      <c r="D16" s="79">
        <v>1561</v>
      </c>
      <c r="E16" s="79">
        <v>1420</v>
      </c>
      <c r="F16" s="79">
        <v>3514</v>
      </c>
      <c r="G16" s="79">
        <v>1806</v>
      </c>
      <c r="H16" s="79">
        <v>1708</v>
      </c>
      <c r="R16" t="s">
        <v>30</v>
      </c>
      <c r="S16" s="79">
        <v>6581</v>
      </c>
      <c r="T16" s="79">
        <v>3473</v>
      </c>
      <c r="U16" s="79">
        <v>3108</v>
      </c>
      <c r="V16" s="79">
        <v>7968</v>
      </c>
      <c r="W16" s="79">
        <v>4225</v>
      </c>
      <c r="X16" s="79">
        <v>3743</v>
      </c>
      <c r="AA16" t="s">
        <v>31</v>
      </c>
    </row>
    <row r="17" spans="1:33">
      <c r="B17" t="s">
        <v>30</v>
      </c>
      <c r="C17" s="79">
        <v>6581</v>
      </c>
      <c r="D17" s="79">
        <v>3473</v>
      </c>
      <c r="E17" s="79">
        <v>3108</v>
      </c>
      <c r="F17" s="79">
        <v>7968</v>
      </c>
      <c r="G17" s="79">
        <v>4225</v>
      </c>
      <c r="H17" s="79">
        <v>3743</v>
      </c>
      <c r="R17" t="s">
        <v>32</v>
      </c>
      <c r="S17" s="79">
        <v>3672</v>
      </c>
      <c r="T17" s="79">
        <v>1937</v>
      </c>
      <c r="U17" s="79">
        <v>1735</v>
      </c>
      <c r="V17" s="79">
        <v>4505</v>
      </c>
      <c r="W17" s="79">
        <v>2350</v>
      </c>
      <c r="X17" s="79">
        <v>2155</v>
      </c>
      <c r="AA17" t="s">
        <v>33</v>
      </c>
      <c r="AB17" t="s">
        <v>34</v>
      </c>
      <c r="AC17" t="s">
        <v>35</v>
      </c>
      <c r="AD17" t="s">
        <v>36</v>
      </c>
      <c r="AF17" t="s">
        <v>7</v>
      </c>
      <c r="AG17" t="s">
        <v>8</v>
      </c>
    </row>
    <row r="18" spans="1:33">
      <c r="B18" t="s">
        <v>32</v>
      </c>
      <c r="C18" s="79">
        <v>3672</v>
      </c>
      <c r="D18" s="79">
        <v>1937</v>
      </c>
      <c r="E18" s="79">
        <v>1735</v>
      </c>
      <c r="F18" s="79">
        <v>4505</v>
      </c>
      <c r="G18" s="79">
        <v>2350</v>
      </c>
      <c r="H18" s="79">
        <v>2155</v>
      </c>
      <c r="R18" t="s">
        <v>37</v>
      </c>
      <c r="S18" s="79">
        <v>12074</v>
      </c>
      <c r="T18" s="79">
        <v>6321</v>
      </c>
      <c r="U18" s="79">
        <v>5753</v>
      </c>
      <c r="V18" s="79">
        <v>10412</v>
      </c>
      <c r="W18" s="79">
        <v>5410</v>
      </c>
      <c r="X18" s="79">
        <v>5002</v>
      </c>
      <c r="AB18" s="186">
        <v>88556</v>
      </c>
      <c r="AC18" s="186">
        <v>81814</v>
      </c>
      <c r="AD18" s="186">
        <v>170370</v>
      </c>
      <c r="AF18" s="199">
        <v>0.52</v>
      </c>
      <c r="AG18" s="199">
        <v>0.48</v>
      </c>
    </row>
    <row r="19" spans="1:33">
      <c r="B19" t="s">
        <v>37</v>
      </c>
      <c r="C19" s="79">
        <v>12074</v>
      </c>
      <c r="D19" s="79">
        <v>6321</v>
      </c>
      <c r="E19" s="79">
        <v>5753</v>
      </c>
      <c r="F19" s="79">
        <v>10412</v>
      </c>
      <c r="G19" s="79">
        <v>5410</v>
      </c>
      <c r="H19" s="79">
        <v>5002</v>
      </c>
      <c r="R19" t="s">
        <v>38</v>
      </c>
      <c r="S19" s="79">
        <v>37581</v>
      </c>
      <c r="T19" s="79">
        <v>19478</v>
      </c>
      <c r="U19" s="79">
        <v>18103</v>
      </c>
      <c r="V19" s="79">
        <v>35045</v>
      </c>
      <c r="W19" s="79">
        <v>18060</v>
      </c>
      <c r="X19" s="79">
        <v>16985</v>
      </c>
      <c r="AA19" t="s">
        <v>39</v>
      </c>
      <c r="AB19" t="s">
        <v>40</v>
      </c>
      <c r="AC19" t="s">
        <v>41</v>
      </c>
      <c r="AD19">
        <v>100</v>
      </c>
    </row>
    <row r="20" spans="1:33">
      <c r="B20" t="s">
        <v>38</v>
      </c>
      <c r="C20" s="79">
        <v>37581</v>
      </c>
      <c r="D20" s="79">
        <v>19478</v>
      </c>
      <c r="E20" s="79">
        <v>18103</v>
      </c>
      <c r="F20" s="79">
        <v>35045</v>
      </c>
      <c r="G20" s="79">
        <v>18060</v>
      </c>
      <c r="H20" s="79">
        <v>16985</v>
      </c>
      <c r="R20" t="s">
        <v>42</v>
      </c>
      <c r="S20" s="79">
        <v>1419</v>
      </c>
      <c r="T20" s="79">
        <v>724</v>
      </c>
      <c r="U20" s="79">
        <v>695</v>
      </c>
      <c r="V20" s="79">
        <v>1146</v>
      </c>
      <c r="W20" s="79">
        <v>597</v>
      </c>
      <c r="X20" s="79">
        <v>549</v>
      </c>
      <c r="AA20" t="s">
        <v>43</v>
      </c>
      <c r="AB20" s="186">
        <v>711434</v>
      </c>
      <c r="AC20" s="186">
        <v>653305</v>
      </c>
      <c r="AD20" s="186">
        <v>1364739</v>
      </c>
    </row>
    <row r="21" spans="1:33">
      <c r="B21" t="s">
        <v>42</v>
      </c>
      <c r="C21" s="79">
        <v>1419</v>
      </c>
      <c r="D21" s="79">
        <v>724</v>
      </c>
      <c r="E21" s="79">
        <v>695</v>
      </c>
      <c r="F21" s="79">
        <v>1146</v>
      </c>
      <c r="G21" s="79">
        <v>597</v>
      </c>
      <c r="H21" s="79">
        <v>549</v>
      </c>
      <c r="R21" t="s">
        <v>44</v>
      </c>
      <c r="S21" s="79">
        <v>11795</v>
      </c>
      <c r="T21" s="79">
        <v>6087</v>
      </c>
      <c r="U21" s="79">
        <v>5708</v>
      </c>
      <c r="V21" s="79">
        <v>12067</v>
      </c>
      <c r="W21" s="79">
        <v>6235</v>
      </c>
      <c r="X21" s="79">
        <v>5832</v>
      </c>
      <c r="AA21" t="s">
        <v>39</v>
      </c>
      <c r="AB21">
        <v>52.1</v>
      </c>
      <c r="AC21">
        <v>47.9</v>
      </c>
      <c r="AD21">
        <v>100</v>
      </c>
    </row>
    <row r="22" spans="1:33">
      <c r="B22" t="s">
        <v>44</v>
      </c>
      <c r="C22" s="79">
        <v>11795</v>
      </c>
      <c r="D22" s="79">
        <v>6087</v>
      </c>
      <c r="E22" s="79">
        <v>5708</v>
      </c>
      <c r="F22" s="79">
        <v>12067</v>
      </c>
      <c r="G22" s="79">
        <v>6235</v>
      </c>
      <c r="H22" s="79">
        <v>5832</v>
      </c>
      <c r="R22" t="s">
        <v>45</v>
      </c>
      <c r="S22" s="79">
        <v>6906</v>
      </c>
      <c r="T22" s="79">
        <v>3559</v>
      </c>
      <c r="U22" s="79">
        <v>3347</v>
      </c>
      <c r="V22" s="79">
        <v>8508</v>
      </c>
      <c r="W22" s="79">
        <v>4397</v>
      </c>
      <c r="X22" s="79">
        <v>4111</v>
      </c>
    </row>
    <row r="23" spans="1:33">
      <c r="B23" t="s">
        <v>45</v>
      </c>
      <c r="C23" s="79">
        <v>6906</v>
      </c>
      <c r="D23" s="79">
        <v>3559</v>
      </c>
      <c r="E23" s="79">
        <v>3347</v>
      </c>
      <c r="F23" s="79">
        <v>8508</v>
      </c>
      <c r="G23" s="79">
        <v>4397</v>
      </c>
      <c r="H23" s="79">
        <v>4111</v>
      </c>
      <c r="R23" t="s">
        <v>46</v>
      </c>
      <c r="S23" s="79">
        <v>918</v>
      </c>
      <c r="T23" s="79">
        <v>464</v>
      </c>
      <c r="U23" s="79">
        <v>454</v>
      </c>
      <c r="V23" s="79">
        <v>714</v>
      </c>
      <c r="W23" s="79">
        <v>395</v>
      </c>
      <c r="X23" s="79">
        <v>319</v>
      </c>
    </row>
    <row r="24" spans="1:33">
      <c r="B24" t="s">
        <v>46</v>
      </c>
      <c r="C24" s="79">
        <v>918</v>
      </c>
      <c r="D24" s="79">
        <v>464</v>
      </c>
      <c r="E24" s="79">
        <v>454</v>
      </c>
      <c r="F24" s="79">
        <v>714</v>
      </c>
      <c r="G24" s="79">
        <v>395</v>
      </c>
      <c r="H24" s="79">
        <v>319</v>
      </c>
      <c r="AA24" t="s">
        <v>47</v>
      </c>
    </row>
    <row r="25" spans="1:33">
      <c r="AA25" t="s">
        <v>48</v>
      </c>
    </row>
    <row r="26" spans="1:33">
      <c r="Q26" t="s">
        <v>49</v>
      </c>
      <c r="AA26" t="s">
        <v>50</v>
      </c>
    </row>
    <row r="27" spans="1:33">
      <c r="A27" t="s">
        <v>51</v>
      </c>
      <c r="I27" s="195"/>
      <c r="AA27" t="s">
        <v>52</v>
      </c>
    </row>
    <row r="28" spans="1:33">
      <c r="C28" s="186"/>
      <c r="D28" s="186"/>
      <c r="E28" s="186"/>
      <c r="F28" s="186"/>
      <c r="G28" s="186"/>
      <c r="H28" s="186"/>
      <c r="I28" s="196"/>
      <c r="Z28" t="s">
        <v>53</v>
      </c>
    </row>
    <row r="29" spans="1:33" ht="15" customHeight="1">
      <c r="A29" s="187" t="s">
        <v>54</v>
      </c>
      <c r="B29" s="188"/>
      <c r="C29" s="181"/>
      <c r="D29" s="181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Z29" t="s">
        <v>55</v>
      </c>
    </row>
    <row r="30" spans="1:33">
      <c r="A30" s="189"/>
      <c r="B30" s="189"/>
      <c r="C30" s="182" t="s">
        <v>56</v>
      </c>
      <c r="D30" s="182" t="s">
        <v>57</v>
      </c>
      <c r="E30" s="182" t="s">
        <v>58</v>
      </c>
      <c r="F30" s="182" t="s">
        <v>59</v>
      </c>
      <c r="G30" s="182" t="s">
        <v>60</v>
      </c>
      <c r="H30" s="182" t="s">
        <v>61</v>
      </c>
      <c r="I30" s="182" t="s">
        <v>62</v>
      </c>
      <c r="J30" s="182" t="s">
        <v>63</v>
      </c>
      <c r="K30" s="182" t="s">
        <v>64</v>
      </c>
      <c r="L30" s="182" t="s">
        <v>65</v>
      </c>
      <c r="M30" s="182" t="s">
        <v>66</v>
      </c>
      <c r="N30" s="182" t="s">
        <v>67</v>
      </c>
      <c r="Z30" t="s">
        <v>68</v>
      </c>
    </row>
    <row r="31" spans="1:33">
      <c r="B31" t="s">
        <v>69</v>
      </c>
      <c r="C31" s="79">
        <v>12410</v>
      </c>
      <c r="D31" s="79">
        <v>10565</v>
      </c>
      <c r="E31" s="79">
        <v>12338</v>
      </c>
      <c r="F31" s="79">
        <v>12610</v>
      </c>
      <c r="G31" s="79">
        <v>13919</v>
      </c>
      <c r="H31" s="79">
        <v>13844</v>
      </c>
      <c r="I31" s="79">
        <v>14927</v>
      </c>
      <c r="J31" s="79">
        <v>16024</v>
      </c>
      <c r="K31" s="79">
        <v>17110</v>
      </c>
      <c r="L31" s="79">
        <v>16835</v>
      </c>
      <c r="M31" s="79">
        <v>15590</v>
      </c>
      <c r="N31" s="79">
        <v>14198</v>
      </c>
    </row>
    <row r="32" spans="1:33">
      <c r="B32" t="s">
        <v>10</v>
      </c>
      <c r="C32" s="79">
        <v>1151</v>
      </c>
      <c r="D32" s="79">
        <v>952</v>
      </c>
      <c r="E32" s="79">
        <v>1097</v>
      </c>
      <c r="F32" s="79">
        <v>1191</v>
      </c>
      <c r="G32" s="79">
        <v>1329</v>
      </c>
      <c r="H32" s="79">
        <v>1208</v>
      </c>
      <c r="I32" s="79">
        <v>1318</v>
      </c>
      <c r="J32" s="79">
        <v>1425</v>
      </c>
      <c r="K32" s="79">
        <v>1615</v>
      </c>
      <c r="L32" s="79">
        <v>1552</v>
      </c>
      <c r="M32" s="79">
        <v>1344</v>
      </c>
      <c r="N32" s="79">
        <v>1209</v>
      </c>
    </row>
    <row r="33" spans="2:31">
      <c r="B33" t="s">
        <v>11</v>
      </c>
      <c r="C33" s="79">
        <v>519</v>
      </c>
      <c r="D33" s="79">
        <v>434</v>
      </c>
      <c r="E33" s="79">
        <v>460</v>
      </c>
      <c r="F33" s="79">
        <v>482</v>
      </c>
      <c r="G33" s="79">
        <v>552</v>
      </c>
      <c r="H33" s="79">
        <v>567</v>
      </c>
      <c r="I33" s="79">
        <v>590</v>
      </c>
      <c r="J33" s="79">
        <v>665</v>
      </c>
      <c r="K33" s="79">
        <v>668</v>
      </c>
      <c r="L33" s="79">
        <v>711</v>
      </c>
      <c r="M33" s="79">
        <v>613</v>
      </c>
      <c r="N33" s="79">
        <v>537</v>
      </c>
    </row>
    <row r="34" spans="2:31">
      <c r="B34" t="s">
        <v>12</v>
      </c>
      <c r="C34" s="79">
        <v>314</v>
      </c>
      <c r="D34" s="79">
        <v>326</v>
      </c>
      <c r="E34" s="79">
        <v>395</v>
      </c>
      <c r="F34" s="79">
        <v>367</v>
      </c>
      <c r="G34" s="79">
        <v>394</v>
      </c>
      <c r="H34" s="79">
        <v>398</v>
      </c>
      <c r="I34" s="79">
        <v>425</v>
      </c>
      <c r="J34" s="79">
        <v>489</v>
      </c>
      <c r="K34" s="79">
        <v>482</v>
      </c>
      <c r="L34" s="79">
        <v>498</v>
      </c>
      <c r="M34" s="79">
        <v>448</v>
      </c>
      <c r="N34" s="79">
        <v>385</v>
      </c>
    </row>
    <row r="35" spans="2:31">
      <c r="B35" t="s">
        <v>13</v>
      </c>
      <c r="C35" s="79">
        <v>233</v>
      </c>
      <c r="D35" s="79">
        <v>203</v>
      </c>
      <c r="E35" s="79">
        <v>209</v>
      </c>
      <c r="F35" s="79">
        <v>241</v>
      </c>
      <c r="G35" s="79">
        <v>258</v>
      </c>
      <c r="H35" s="79">
        <v>250</v>
      </c>
      <c r="I35" s="79">
        <v>251</v>
      </c>
      <c r="J35" s="79">
        <v>308</v>
      </c>
      <c r="K35" s="79">
        <v>317</v>
      </c>
      <c r="L35" s="79">
        <v>310</v>
      </c>
      <c r="M35" s="79">
        <v>275</v>
      </c>
      <c r="N35" s="79">
        <v>272</v>
      </c>
      <c r="S35" s="182" t="s">
        <v>56</v>
      </c>
      <c r="T35" s="182" t="s">
        <v>57</v>
      </c>
      <c r="U35" s="182" t="s">
        <v>58</v>
      </c>
      <c r="V35" s="182" t="s">
        <v>59</v>
      </c>
      <c r="W35" s="182" t="s">
        <v>60</v>
      </c>
      <c r="X35" s="182" t="s">
        <v>61</v>
      </c>
      <c r="Y35" s="182" t="s">
        <v>62</v>
      </c>
      <c r="Z35" s="182" t="s">
        <v>63</v>
      </c>
      <c r="AA35" s="182" t="s">
        <v>64</v>
      </c>
      <c r="AB35" s="182" t="s">
        <v>65</v>
      </c>
      <c r="AC35" s="182" t="s">
        <v>66</v>
      </c>
      <c r="AD35" s="182" t="s">
        <v>67</v>
      </c>
    </row>
    <row r="36" spans="2:31">
      <c r="B36" t="s">
        <v>23</v>
      </c>
      <c r="C36" s="79">
        <v>263</v>
      </c>
      <c r="D36" s="79">
        <v>229</v>
      </c>
      <c r="E36" s="79">
        <v>214</v>
      </c>
      <c r="F36" s="79">
        <v>247</v>
      </c>
      <c r="G36" s="79">
        <v>263</v>
      </c>
      <c r="H36" s="79">
        <v>274</v>
      </c>
      <c r="I36" s="79">
        <v>296</v>
      </c>
      <c r="J36" s="79">
        <v>300</v>
      </c>
      <c r="K36" s="79">
        <v>374</v>
      </c>
      <c r="L36" s="79">
        <v>296</v>
      </c>
      <c r="M36" s="79">
        <v>316</v>
      </c>
      <c r="N36" s="79">
        <v>290</v>
      </c>
      <c r="S36" s="63">
        <f>(S38/$AE$38)*100</f>
        <v>7.2841462698831965</v>
      </c>
      <c r="T36" s="63">
        <f t="shared" ref="T36:AD36" si="1">(T38/$AE$38)*100</f>
        <v>6.2012091330633323</v>
      </c>
      <c r="U36" s="63">
        <f t="shared" si="1"/>
        <v>7.2418853084463235</v>
      </c>
      <c r="V36" s="63">
        <f t="shared" si="1"/>
        <v>7.4015378294300644</v>
      </c>
      <c r="W36" s="63">
        <f t="shared" si="1"/>
        <v>8.1698655866643186</v>
      </c>
      <c r="X36" s="63">
        <f t="shared" si="1"/>
        <v>8.1258437518342426</v>
      </c>
      <c r="Y36" s="63">
        <f t="shared" si="1"/>
        <v>8.7615190467805366</v>
      </c>
      <c r="Z36" s="63">
        <f t="shared" si="1"/>
        <v>9.4054117508951105</v>
      </c>
      <c r="AA36" s="63">
        <f t="shared" si="1"/>
        <v>10.042847919234607</v>
      </c>
      <c r="AB36" s="63">
        <f t="shared" si="1"/>
        <v>9.8814345248576636</v>
      </c>
      <c r="AC36" s="63">
        <f t="shared" si="1"/>
        <v>9.1506720666784052</v>
      </c>
      <c r="AD36" s="63">
        <f t="shared" si="1"/>
        <v>8.3336268122322004</v>
      </c>
      <c r="AE36" s="63">
        <f>SUM(S36:AD36)</f>
        <v>100</v>
      </c>
    </row>
    <row r="37" spans="2:31">
      <c r="B37" t="s">
        <v>24</v>
      </c>
      <c r="C37" s="79">
        <v>2835</v>
      </c>
      <c r="D37" s="79">
        <v>2422</v>
      </c>
      <c r="E37" s="79">
        <v>2868</v>
      </c>
      <c r="F37" s="79">
        <v>3003</v>
      </c>
      <c r="G37" s="79">
        <v>3242</v>
      </c>
      <c r="H37" s="79">
        <v>3268</v>
      </c>
      <c r="I37" s="79">
        <v>3581</v>
      </c>
      <c r="J37" s="79">
        <v>3731</v>
      </c>
      <c r="K37" s="79">
        <v>3892</v>
      </c>
      <c r="L37" s="79">
        <v>4022</v>
      </c>
      <c r="M37" s="79">
        <v>3791</v>
      </c>
      <c r="N37" s="79">
        <v>3431</v>
      </c>
    </row>
    <row r="38" spans="2:31">
      <c r="B38" t="s">
        <v>26</v>
      </c>
      <c r="C38" s="79">
        <v>573</v>
      </c>
      <c r="D38" s="79">
        <v>483</v>
      </c>
      <c r="E38" s="79">
        <v>562</v>
      </c>
      <c r="F38" s="79">
        <v>589</v>
      </c>
      <c r="G38" s="79">
        <v>602</v>
      </c>
      <c r="H38" s="79">
        <v>591</v>
      </c>
      <c r="I38" s="79">
        <v>632</v>
      </c>
      <c r="J38" s="79">
        <v>683</v>
      </c>
      <c r="K38" s="79">
        <v>696</v>
      </c>
      <c r="L38" s="79">
        <v>622</v>
      </c>
      <c r="M38" s="79">
        <v>566</v>
      </c>
      <c r="N38" s="79">
        <v>556</v>
      </c>
      <c r="S38" s="79">
        <v>12410</v>
      </c>
      <c r="T38" s="79">
        <v>10565</v>
      </c>
      <c r="U38" s="79">
        <v>12338</v>
      </c>
      <c r="V38" s="79">
        <v>12610</v>
      </c>
      <c r="W38" s="79">
        <v>13919</v>
      </c>
      <c r="X38" s="79">
        <v>13844</v>
      </c>
      <c r="Y38" s="79">
        <v>14927</v>
      </c>
      <c r="Z38" s="79">
        <v>16024</v>
      </c>
      <c r="AA38" s="79">
        <v>17110</v>
      </c>
      <c r="AB38" s="79">
        <v>16835</v>
      </c>
      <c r="AC38" s="79">
        <v>15590</v>
      </c>
      <c r="AD38" s="79">
        <v>14198</v>
      </c>
      <c r="AE38" s="200">
        <f>SUM(S38:AD38)</f>
        <v>170370</v>
      </c>
    </row>
    <row r="39" spans="2:31">
      <c r="B39" t="s">
        <v>28</v>
      </c>
      <c r="C39" s="79">
        <v>399</v>
      </c>
      <c r="D39" s="79">
        <v>349</v>
      </c>
      <c r="E39" s="79">
        <v>389</v>
      </c>
      <c r="F39" s="79">
        <v>399</v>
      </c>
      <c r="G39" s="79">
        <v>451</v>
      </c>
      <c r="H39" s="79">
        <v>482</v>
      </c>
      <c r="I39" s="79">
        <v>474</v>
      </c>
      <c r="J39" s="79">
        <v>486</v>
      </c>
      <c r="K39" s="79">
        <v>565</v>
      </c>
      <c r="L39" s="79">
        <v>541</v>
      </c>
      <c r="M39" s="79">
        <v>570</v>
      </c>
      <c r="N39" s="79">
        <v>498</v>
      </c>
    </row>
    <row r="40" spans="2:31">
      <c r="B40" t="s">
        <v>29</v>
      </c>
      <c r="C40" s="79">
        <v>211</v>
      </c>
      <c r="D40" s="79">
        <v>152</v>
      </c>
      <c r="E40" s="79">
        <v>189</v>
      </c>
      <c r="F40" s="79">
        <v>214</v>
      </c>
      <c r="G40" s="79">
        <v>287</v>
      </c>
      <c r="H40" s="79">
        <v>245</v>
      </c>
      <c r="I40" s="79">
        <v>267</v>
      </c>
      <c r="J40" s="79">
        <v>289</v>
      </c>
      <c r="K40" s="79">
        <v>285</v>
      </c>
      <c r="L40" s="79">
        <v>255</v>
      </c>
      <c r="M40" s="79">
        <v>332</v>
      </c>
      <c r="N40" s="79">
        <v>255</v>
      </c>
    </row>
    <row r="41" spans="2:31">
      <c r="B41" t="s">
        <v>30</v>
      </c>
      <c r="C41" s="79">
        <v>483</v>
      </c>
      <c r="D41" s="79">
        <v>387</v>
      </c>
      <c r="E41" s="79">
        <v>489</v>
      </c>
      <c r="F41" s="79">
        <v>469</v>
      </c>
      <c r="G41" s="79">
        <v>541</v>
      </c>
      <c r="H41" s="79">
        <v>512</v>
      </c>
      <c r="I41" s="79">
        <v>559</v>
      </c>
      <c r="J41" s="79">
        <v>623</v>
      </c>
      <c r="K41" s="79">
        <v>681</v>
      </c>
      <c r="L41" s="79">
        <v>673</v>
      </c>
      <c r="M41" s="79">
        <v>581</v>
      </c>
      <c r="N41" s="79">
        <v>583</v>
      </c>
    </row>
    <row r="42" spans="2:31">
      <c r="B42" t="s">
        <v>32</v>
      </c>
      <c r="C42" s="79">
        <v>281</v>
      </c>
      <c r="D42" s="79">
        <v>237</v>
      </c>
      <c r="E42" s="79">
        <v>248</v>
      </c>
      <c r="F42" s="79">
        <v>277</v>
      </c>
      <c r="G42" s="79">
        <v>306</v>
      </c>
      <c r="H42" s="79">
        <v>318</v>
      </c>
      <c r="I42" s="79">
        <v>339</v>
      </c>
      <c r="J42" s="79">
        <v>327</v>
      </c>
      <c r="K42" s="79">
        <v>319</v>
      </c>
      <c r="L42" s="79">
        <v>392</v>
      </c>
      <c r="M42" s="79">
        <v>306</v>
      </c>
      <c r="N42" s="79">
        <v>322</v>
      </c>
    </row>
    <row r="43" spans="2:31">
      <c r="B43" t="s">
        <v>37</v>
      </c>
      <c r="C43" s="79">
        <v>876</v>
      </c>
      <c r="D43" s="79">
        <v>832</v>
      </c>
      <c r="E43" s="79">
        <v>913</v>
      </c>
      <c r="F43" s="79">
        <v>880</v>
      </c>
      <c r="G43" s="79">
        <v>967</v>
      </c>
      <c r="H43" s="79">
        <v>953</v>
      </c>
      <c r="I43" s="79">
        <v>1061</v>
      </c>
      <c r="J43" s="79">
        <v>1091</v>
      </c>
      <c r="K43" s="79">
        <v>1258</v>
      </c>
      <c r="L43" s="79">
        <v>1155</v>
      </c>
      <c r="M43" s="79">
        <v>1075</v>
      </c>
      <c r="N43" s="79">
        <v>1013</v>
      </c>
    </row>
    <row r="44" spans="2:31">
      <c r="B44" t="s">
        <v>38</v>
      </c>
      <c r="C44" s="79">
        <v>2675</v>
      </c>
      <c r="D44" s="79">
        <v>2301</v>
      </c>
      <c r="E44" s="79">
        <v>2773</v>
      </c>
      <c r="F44" s="79">
        <v>2711</v>
      </c>
      <c r="G44" s="79">
        <v>3025</v>
      </c>
      <c r="H44" s="79">
        <v>3107</v>
      </c>
      <c r="I44" s="79">
        <v>3333</v>
      </c>
      <c r="J44" s="79">
        <v>3543</v>
      </c>
      <c r="K44" s="79">
        <v>3897</v>
      </c>
      <c r="L44" s="79">
        <v>3675</v>
      </c>
      <c r="M44" s="79">
        <v>3438</v>
      </c>
      <c r="N44" s="79">
        <v>3103</v>
      </c>
    </row>
    <row r="45" spans="2:31">
      <c r="B45" t="s">
        <v>42</v>
      </c>
      <c r="C45" s="79">
        <v>115</v>
      </c>
      <c r="D45" s="79">
        <v>76</v>
      </c>
      <c r="E45" s="79">
        <v>97</v>
      </c>
      <c r="F45" s="79">
        <v>92</v>
      </c>
      <c r="G45" s="79">
        <v>127</v>
      </c>
      <c r="H45" s="79">
        <v>113</v>
      </c>
      <c r="I45" s="79">
        <v>133</v>
      </c>
      <c r="J45" s="79">
        <v>122</v>
      </c>
      <c r="K45" s="79">
        <v>146</v>
      </c>
      <c r="L45" s="79">
        <v>147</v>
      </c>
      <c r="M45" s="79">
        <v>143</v>
      </c>
      <c r="N45" s="79">
        <v>108</v>
      </c>
    </row>
    <row r="46" spans="2:31">
      <c r="B46" t="s">
        <v>44</v>
      </c>
      <c r="C46" s="79">
        <v>889</v>
      </c>
      <c r="D46" s="79">
        <v>711</v>
      </c>
      <c r="E46" s="79">
        <v>835</v>
      </c>
      <c r="F46" s="79">
        <v>835</v>
      </c>
      <c r="G46" s="79">
        <v>924</v>
      </c>
      <c r="H46" s="79">
        <v>925</v>
      </c>
      <c r="I46" s="79">
        <v>1002</v>
      </c>
      <c r="J46" s="79">
        <v>1155</v>
      </c>
      <c r="K46" s="79">
        <v>1184</v>
      </c>
      <c r="L46" s="79">
        <v>1223</v>
      </c>
      <c r="M46" s="79">
        <v>1094</v>
      </c>
      <c r="N46" s="79">
        <v>1018</v>
      </c>
    </row>
    <row r="47" spans="2:31">
      <c r="B47" t="s">
        <v>45</v>
      </c>
      <c r="C47" s="79">
        <v>513</v>
      </c>
      <c r="D47" s="79">
        <v>415</v>
      </c>
      <c r="E47" s="79">
        <v>513</v>
      </c>
      <c r="F47" s="79">
        <v>532</v>
      </c>
      <c r="G47" s="79">
        <v>553</v>
      </c>
      <c r="H47" s="79">
        <v>570</v>
      </c>
      <c r="I47" s="79">
        <v>591</v>
      </c>
      <c r="J47" s="79">
        <v>690</v>
      </c>
      <c r="K47" s="79">
        <v>671</v>
      </c>
      <c r="L47" s="79">
        <v>675</v>
      </c>
      <c r="M47" s="79">
        <v>626</v>
      </c>
      <c r="N47" s="79">
        <v>557</v>
      </c>
    </row>
    <row r="48" spans="2:31">
      <c r="B48" t="s">
        <v>46</v>
      </c>
      <c r="C48" s="79">
        <v>80</v>
      </c>
      <c r="D48" s="79">
        <v>56</v>
      </c>
      <c r="E48" s="79">
        <v>87</v>
      </c>
      <c r="F48" s="79">
        <v>81</v>
      </c>
      <c r="G48" s="79">
        <v>98</v>
      </c>
      <c r="H48" s="79">
        <v>63</v>
      </c>
      <c r="I48" s="79">
        <v>75</v>
      </c>
      <c r="J48" s="79">
        <v>97</v>
      </c>
      <c r="K48" s="79">
        <v>60</v>
      </c>
      <c r="L48" s="79">
        <v>88</v>
      </c>
      <c r="M48" s="79">
        <v>72</v>
      </c>
      <c r="N48" s="79">
        <v>61</v>
      </c>
    </row>
    <row r="51" spans="1:33">
      <c r="A51" t="s">
        <v>70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1:33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1:33">
      <c r="A53" s="18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</row>
    <row r="54" spans="1:33">
      <c r="A54" s="191" t="s">
        <v>71</v>
      </c>
      <c r="B54" s="79" t="s">
        <v>72</v>
      </c>
      <c r="C54" s="272" t="s">
        <v>73</v>
      </c>
      <c r="D54" s="272"/>
      <c r="E54" s="272" t="s">
        <v>74</v>
      </c>
      <c r="F54" s="272"/>
      <c r="G54" s="272" t="s">
        <v>75</v>
      </c>
      <c r="H54" s="272"/>
      <c r="I54" s="272" t="s">
        <v>76</v>
      </c>
      <c r="J54" s="272"/>
      <c r="K54" s="272" t="s">
        <v>60</v>
      </c>
      <c r="L54" s="272"/>
      <c r="M54" s="272" t="s">
        <v>77</v>
      </c>
      <c r="N54" s="272"/>
      <c r="O54" s="192" t="s">
        <v>78</v>
      </c>
      <c r="P54" s="192"/>
      <c r="Q54" s="272" t="s">
        <v>79</v>
      </c>
      <c r="R54" s="272"/>
      <c r="S54" s="272" t="s">
        <v>80</v>
      </c>
      <c r="T54" s="272"/>
      <c r="U54" s="272" t="s">
        <v>81</v>
      </c>
      <c r="V54" s="272"/>
      <c r="W54" s="272" t="s">
        <v>82</v>
      </c>
      <c r="X54" s="272"/>
      <c r="Y54" s="272" t="s">
        <v>83</v>
      </c>
      <c r="Z54" s="272"/>
    </row>
    <row r="55" spans="1:33" ht="15" customHeight="1">
      <c r="A55" s="191" t="s">
        <v>84</v>
      </c>
      <c r="B55" s="79"/>
      <c r="C55" s="193" t="s">
        <v>7</v>
      </c>
      <c r="D55" s="193" t="s">
        <v>8</v>
      </c>
      <c r="E55" s="193" t="s">
        <v>7</v>
      </c>
      <c r="F55" s="193" t="s">
        <v>8</v>
      </c>
      <c r="G55" s="193" t="s">
        <v>7</v>
      </c>
      <c r="H55" s="193" t="s">
        <v>8</v>
      </c>
      <c r="I55" s="193" t="s">
        <v>7</v>
      </c>
      <c r="J55" s="193" t="s">
        <v>8</v>
      </c>
      <c r="K55" s="193" t="s">
        <v>7</v>
      </c>
      <c r="L55" s="193" t="s">
        <v>8</v>
      </c>
      <c r="M55" s="193" t="s">
        <v>7</v>
      </c>
      <c r="N55" s="193" t="s">
        <v>8</v>
      </c>
      <c r="O55" s="193" t="s">
        <v>7</v>
      </c>
      <c r="P55" s="193" t="s">
        <v>8</v>
      </c>
      <c r="Q55" s="193" t="s">
        <v>7</v>
      </c>
      <c r="R55" s="193" t="s">
        <v>8</v>
      </c>
      <c r="S55" s="193" t="s">
        <v>7</v>
      </c>
      <c r="T55" s="193" t="s">
        <v>8</v>
      </c>
      <c r="U55" s="193" t="s">
        <v>7</v>
      </c>
      <c r="V55" s="193" t="s">
        <v>8</v>
      </c>
      <c r="W55" s="193" t="s">
        <v>7</v>
      </c>
      <c r="X55" s="193" t="s">
        <v>8</v>
      </c>
      <c r="Y55" s="193" t="s">
        <v>7</v>
      </c>
      <c r="Z55" s="193" t="s">
        <v>8</v>
      </c>
      <c r="AA55" s="193" t="s">
        <v>7</v>
      </c>
      <c r="AB55" s="193" t="s">
        <v>8</v>
      </c>
      <c r="AE55" s="182" t="s">
        <v>85</v>
      </c>
      <c r="AF55" s="183" t="s">
        <v>3</v>
      </c>
      <c r="AG55" s="183" t="s">
        <v>4</v>
      </c>
    </row>
    <row r="56" spans="1:33">
      <c r="A56" s="9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D56">
        <v>17</v>
      </c>
      <c r="AE56" t="s">
        <v>46</v>
      </c>
      <c r="AF56" s="79">
        <v>918</v>
      </c>
      <c r="AG56" s="79">
        <v>714</v>
      </c>
    </row>
    <row r="57" spans="1:33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AD57">
        <v>16</v>
      </c>
      <c r="AE57" t="s">
        <v>45</v>
      </c>
      <c r="AF57" s="79">
        <v>6906</v>
      </c>
      <c r="AG57" s="79">
        <v>8508</v>
      </c>
    </row>
    <row r="58" spans="1:33">
      <c r="A58" t="s">
        <v>86</v>
      </c>
      <c r="B58" s="79">
        <v>1364739</v>
      </c>
      <c r="C58" s="79">
        <v>53274</v>
      </c>
      <c r="D58" s="79">
        <v>49247</v>
      </c>
      <c r="E58" s="79">
        <v>44378</v>
      </c>
      <c r="F58" s="79">
        <v>40829</v>
      </c>
      <c r="G58" s="79">
        <v>51688</v>
      </c>
      <c r="H58" s="79">
        <v>47547</v>
      </c>
      <c r="I58" s="79">
        <v>53970</v>
      </c>
      <c r="J58" s="79">
        <v>49227</v>
      </c>
      <c r="K58" s="79">
        <v>59261</v>
      </c>
      <c r="L58" s="79">
        <v>54325</v>
      </c>
      <c r="M58" s="79">
        <v>56848</v>
      </c>
      <c r="N58" s="79">
        <v>51707</v>
      </c>
      <c r="O58" s="79">
        <v>60692</v>
      </c>
      <c r="P58" s="79">
        <v>55686</v>
      </c>
      <c r="Q58" s="79">
        <v>65091</v>
      </c>
      <c r="R58" s="79">
        <v>59190</v>
      </c>
      <c r="S58" s="79">
        <v>69627</v>
      </c>
      <c r="T58" s="79">
        <v>63782</v>
      </c>
      <c r="U58" s="79">
        <v>68827</v>
      </c>
      <c r="V58" s="79">
        <v>63925</v>
      </c>
      <c r="W58" s="79">
        <v>65608</v>
      </c>
      <c r="X58" s="79">
        <v>60414</v>
      </c>
      <c r="Y58" s="79">
        <v>62170</v>
      </c>
      <c r="Z58" s="79">
        <v>57426</v>
      </c>
      <c r="AD58">
        <v>15</v>
      </c>
      <c r="AE58" t="s">
        <v>44</v>
      </c>
      <c r="AF58" s="79">
        <v>11795</v>
      </c>
      <c r="AG58" s="79">
        <v>12067</v>
      </c>
    </row>
    <row r="59" spans="1:33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D59">
        <v>14</v>
      </c>
      <c r="AE59" t="s">
        <v>42</v>
      </c>
      <c r="AF59" s="79">
        <v>1419</v>
      </c>
      <c r="AG59" s="79">
        <v>1146</v>
      </c>
    </row>
    <row r="60" spans="1:33">
      <c r="A60" t="s">
        <v>69</v>
      </c>
      <c r="B60" s="79">
        <v>160946</v>
      </c>
      <c r="C60" s="79">
        <v>6068</v>
      </c>
      <c r="D60" s="79">
        <v>5688</v>
      </c>
      <c r="E60" s="79">
        <v>5214</v>
      </c>
      <c r="F60" s="79">
        <v>4603</v>
      </c>
      <c r="G60" s="79">
        <v>6097</v>
      </c>
      <c r="H60" s="79">
        <v>5584</v>
      </c>
      <c r="I60" s="79">
        <v>6309</v>
      </c>
      <c r="J60" s="79">
        <v>5669</v>
      </c>
      <c r="K60" s="79">
        <v>6787</v>
      </c>
      <c r="L60" s="79">
        <v>6352</v>
      </c>
      <c r="M60" s="79">
        <v>6862</v>
      </c>
      <c r="N60" s="79">
        <v>6218</v>
      </c>
      <c r="O60" s="79">
        <v>7304</v>
      </c>
      <c r="P60" s="79">
        <v>6792</v>
      </c>
      <c r="Q60" s="79">
        <v>7818</v>
      </c>
      <c r="R60" s="79">
        <v>7315</v>
      </c>
      <c r="S60" s="79">
        <v>8366</v>
      </c>
      <c r="T60" s="79">
        <v>7894</v>
      </c>
      <c r="U60" s="79">
        <v>8230</v>
      </c>
      <c r="V60" s="79">
        <v>7822</v>
      </c>
      <c r="W60" s="79">
        <v>7540</v>
      </c>
      <c r="X60" s="79">
        <v>7081</v>
      </c>
      <c r="Y60" s="79">
        <v>6957</v>
      </c>
      <c r="Z60" s="79">
        <v>6376</v>
      </c>
      <c r="AD60">
        <v>13</v>
      </c>
      <c r="AE60" t="s">
        <v>38</v>
      </c>
      <c r="AF60" s="79">
        <v>37581</v>
      </c>
      <c r="AG60" s="79">
        <v>35045</v>
      </c>
    </row>
    <row r="61" spans="1:33">
      <c r="A61" t="s">
        <v>10</v>
      </c>
      <c r="B61" s="79">
        <v>21597</v>
      </c>
      <c r="C61" s="79">
        <v>789</v>
      </c>
      <c r="D61" s="79">
        <v>765</v>
      </c>
      <c r="E61" s="79">
        <v>697</v>
      </c>
      <c r="F61" s="79">
        <v>583</v>
      </c>
      <c r="G61" s="79">
        <v>801</v>
      </c>
      <c r="H61" s="79">
        <v>743</v>
      </c>
      <c r="I61" s="79">
        <v>892</v>
      </c>
      <c r="J61" s="79">
        <v>723</v>
      </c>
      <c r="K61" s="79">
        <v>976</v>
      </c>
      <c r="L61" s="79">
        <v>819</v>
      </c>
      <c r="M61" s="79">
        <v>909</v>
      </c>
      <c r="N61" s="79">
        <v>813</v>
      </c>
      <c r="O61" s="79">
        <v>973</v>
      </c>
      <c r="P61" s="79">
        <v>954</v>
      </c>
      <c r="Q61" s="79">
        <v>1028</v>
      </c>
      <c r="R61" s="79">
        <v>996</v>
      </c>
      <c r="S61" s="79">
        <v>1130</v>
      </c>
      <c r="T61" s="79">
        <v>1142</v>
      </c>
      <c r="U61" s="79">
        <v>1127</v>
      </c>
      <c r="V61" s="79">
        <v>1059</v>
      </c>
      <c r="W61" s="79">
        <v>1040</v>
      </c>
      <c r="X61" s="79">
        <v>934</v>
      </c>
      <c r="Y61" s="79">
        <v>893</v>
      </c>
      <c r="Z61" s="79">
        <v>811</v>
      </c>
      <c r="AD61">
        <v>12</v>
      </c>
      <c r="AE61" t="s">
        <v>37</v>
      </c>
      <c r="AF61" s="79">
        <v>12074</v>
      </c>
      <c r="AG61" s="79">
        <v>10412</v>
      </c>
    </row>
    <row r="62" spans="1:33">
      <c r="A62" t="s">
        <v>11</v>
      </c>
      <c r="B62" s="79">
        <v>7162</v>
      </c>
      <c r="C62" s="79">
        <v>282</v>
      </c>
      <c r="D62" s="79">
        <v>260</v>
      </c>
      <c r="E62" s="79">
        <v>224</v>
      </c>
      <c r="F62" s="79">
        <v>216</v>
      </c>
      <c r="G62" s="79">
        <v>239</v>
      </c>
      <c r="H62" s="79">
        <v>236</v>
      </c>
      <c r="I62" s="79">
        <v>298</v>
      </c>
      <c r="J62" s="79">
        <v>241</v>
      </c>
      <c r="K62" s="79">
        <v>299</v>
      </c>
      <c r="L62" s="79">
        <v>270</v>
      </c>
      <c r="M62" s="79">
        <v>309</v>
      </c>
      <c r="N62" s="79">
        <v>285</v>
      </c>
      <c r="O62" s="79">
        <v>293</v>
      </c>
      <c r="P62" s="79">
        <v>314</v>
      </c>
      <c r="Q62" s="79">
        <v>348</v>
      </c>
      <c r="R62" s="79">
        <v>347</v>
      </c>
      <c r="S62" s="79">
        <v>381</v>
      </c>
      <c r="T62" s="79">
        <v>342</v>
      </c>
      <c r="U62" s="79">
        <v>397</v>
      </c>
      <c r="V62" s="79">
        <v>370</v>
      </c>
      <c r="W62" s="79">
        <v>338</v>
      </c>
      <c r="X62" s="79">
        <v>290</v>
      </c>
      <c r="Y62" s="79">
        <v>317</v>
      </c>
      <c r="Z62" s="79">
        <v>266</v>
      </c>
      <c r="AD62">
        <v>11</v>
      </c>
      <c r="AE62" t="s">
        <v>32</v>
      </c>
      <c r="AF62" s="79">
        <v>3672</v>
      </c>
      <c r="AG62" s="79">
        <v>4505</v>
      </c>
    </row>
    <row r="63" spans="1:33">
      <c r="A63" t="s">
        <v>12</v>
      </c>
      <c r="B63" s="79">
        <v>5370</v>
      </c>
      <c r="C63" s="79">
        <v>200</v>
      </c>
      <c r="D63" s="79">
        <v>180</v>
      </c>
      <c r="E63" s="79">
        <v>191</v>
      </c>
      <c r="F63" s="79">
        <v>173</v>
      </c>
      <c r="G63" s="79">
        <v>197</v>
      </c>
      <c r="H63" s="79">
        <v>187</v>
      </c>
      <c r="I63" s="79">
        <v>226</v>
      </c>
      <c r="J63" s="79">
        <v>171</v>
      </c>
      <c r="K63" s="79">
        <v>233</v>
      </c>
      <c r="L63" s="79">
        <v>212</v>
      </c>
      <c r="M63" s="79">
        <v>242</v>
      </c>
      <c r="N63" s="79">
        <v>215</v>
      </c>
      <c r="O63" s="79">
        <v>269</v>
      </c>
      <c r="P63" s="79">
        <v>199</v>
      </c>
      <c r="Q63" s="79">
        <v>298</v>
      </c>
      <c r="R63" s="79">
        <v>236</v>
      </c>
      <c r="S63" s="79">
        <v>239</v>
      </c>
      <c r="T63" s="79">
        <v>256</v>
      </c>
      <c r="U63" s="79">
        <v>269</v>
      </c>
      <c r="V63" s="79">
        <v>253</v>
      </c>
      <c r="W63" s="79">
        <v>253</v>
      </c>
      <c r="X63" s="79">
        <v>221</v>
      </c>
      <c r="Y63" s="79">
        <v>237</v>
      </c>
      <c r="Z63" s="79">
        <v>213</v>
      </c>
      <c r="AD63">
        <v>10</v>
      </c>
      <c r="AE63" t="s">
        <v>30</v>
      </c>
      <c r="AF63" s="79">
        <v>6581</v>
      </c>
      <c r="AG63" s="79">
        <v>7968</v>
      </c>
    </row>
    <row r="64" spans="1:33">
      <c r="A64" t="s">
        <v>13</v>
      </c>
      <c r="B64" s="79">
        <v>4664</v>
      </c>
      <c r="C64" s="79">
        <v>159</v>
      </c>
      <c r="D64" s="79">
        <v>166</v>
      </c>
      <c r="E64" s="79">
        <v>143</v>
      </c>
      <c r="F64" s="79">
        <v>137</v>
      </c>
      <c r="G64" s="79">
        <v>161</v>
      </c>
      <c r="H64" s="79">
        <v>139</v>
      </c>
      <c r="I64" s="79">
        <v>207</v>
      </c>
      <c r="J64" s="79">
        <v>162</v>
      </c>
      <c r="K64" s="79">
        <v>202</v>
      </c>
      <c r="L64" s="79">
        <v>200</v>
      </c>
      <c r="M64" s="79">
        <v>197</v>
      </c>
      <c r="N64" s="79">
        <v>166</v>
      </c>
      <c r="O64" s="79">
        <v>215</v>
      </c>
      <c r="P64" s="79">
        <v>206</v>
      </c>
      <c r="Q64" s="79">
        <v>208</v>
      </c>
      <c r="R64" s="79">
        <v>243</v>
      </c>
      <c r="S64" s="79">
        <v>246</v>
      </c>
      <c r="T64" s="79">
        <v>235</v>
      </c>
      <c r="U64" s="79">
        <v>237</v>
      </c>
      <c r="V64" s="79">
        <v>221</v>
      </c>
      <c r="W64" s="79">
        <v>204</v>
      </c>
      <c r="X64" s="79">
        <v>219</v>
      </c>
      <c r="Y64" s="79">
        <v>189</v>
      </c>
      <c r="Z64" s="79">
        <v>202</v>
      </c>
      <c r="AD64">
        <v>9</v>
      </c>
      <c r="AE64" t="s">
        <v>29</v>
      </c>
      <c r="AF64" s="79">
        <v>2981</v>
      </c>
      <c r="AG64" s="79">
        <v>3514</v>
      </c>
    </row>
    <row r="65" spans="1:33">
      <c r="A65" t="s">
        <v>23</v>
      </c>
      <c r="B65" s="79">
        <v>4508</v>
      </c>
      <c r="C65" s="79">
        <v>176</v>
      </c>
      <c r="D65" s="79">
        <v>180</v>
      </c>
      <c r="E65" s="79">
        <v>151</v>
      </c>
      <c r="F65" s="79">
        <v>132</v>
      </c>
      <c r="G65" s="79">
        <v>173</v>
      </c>
      <c r="H65" s="79">
        <v>150</v>
      </c>
      <c r="I65" s="79">
        <v>178</v>
      </c>
      <c r="J65" s="79">
        <v>154</v>
      </c>
      <c r="K65" s="79">
        <v>177</v>
      </c>
      <c r="L65" s="79">
        <v>174</v>
      </c>
      <c r="M65" s="79">
        <v>173</v>
      </c>
      <c r="N65" s="79">
        <v>171</v>
      </c>
      <c r="O65" s="79">
        <v>203</v>
      </c>
      <c r="P65" s="79">
        <v>208</v>
      </c>
      <c r="Q65" s="79">
        <v>224</v>
      </c>
      <c r="R65" s="79">
        <v>171</v>
      </c>
      <c r="S65" s="79">
        <v>261</v>
      </c>
      <c r="T65" s="79">
        <v>219</v>
      </c>
      <c r="U65" s="79">
        <v>217</v>
      </c>
      <c r="V65" s="79">
        <v>220</v>
      </c>
      <c r="W65" s="79">
        <v>230</v>
      </c>
      <c r="X65" s="79">
        <v>173</v>
      </c>
      <c r="Y65" s="79">
        <v>217</v>
      </c>
      <c r="Z65" s="79">
        <v>176</v>
      </c>
      <c r="AD65">
        <v>8</v>
      </c>
      <c r="AE65" t="s">
        <v>28</v>
      </c>
      <c r="AF65" s="79">
        <v>5603</v>
      </c>
      <c r="AG65" s="79">
        <v>5659</v>
      </c>
    </row>
    <row r="66" spans="1:33">
      <c r="A66" t="s">
        <v>24</v>
      </c>
      <c r="B66" s="79">
        <v>22454</v>
      </c>
      <c r="C66" s="79">
        <v>889</v>
      </c>
      <c r="D66" s="79">
        <v>776</v>
      </c>
      <c r="E66" s="79">
        <v>674</v>
      </c>
      <c r="F66" s="79">
        <v>667</v>
      </c>
      <c r="G66" s="79">
        <v>860</v>
      </c>
      <c r="H66" s="79">
        <v>788</v>
      </c>
      <c r="I66" s="79">
        <v>821</v>
      </c>
      <c r="J66" s="79">
        <v>789</v>
      </c>
      <c r="K66" s="79">
        <v>918</v>
      </c>
      <c r="L66" s="79">
        <v>920</v>
      </c>
      <c r="M66" s="79">
        <v>1013</v>
      </c>
      <c r="N66" s="79">
        <v>834</v>
      </c>
      <c r="O66" s="79">
        <v>1029</v>
      </c>
      <c r="P66" s="79">
        <v>960</v>
      </c>
      <c r="Q66" s="79">
        <v>1072</v>
      </c>
      <c r="R66" s="79">
        <v>1033</v>
      </c>
      <c r="S66" s="79">
        <v>1130</v>
      </c>
      <c r="T66" s="79">
        <v>1067</v>
      </c>
      <c r="U66" s="79">
        <v>1125</v>
      </c>
      <c r="V66" s="79">
        <v>1133</v>
      </c>
      <c r="W66" s="79">
        <v>1103</v>
      </c>
      <c r="X66" s="79">
        <v>1013</v>
      </c>
      <c r="Y66" s="79">
        <v>948</v>
      </c>
      <c r="Z66" s="79">
        <v>892</v>
      </c>
      <c r="AD66">
        <v>7</v>
      </c>
      <c r="AE66" t="s">
        <v>26</v>
      </c>
      <c r="AF66" s="79">
        <v>7155</v>
      </c>
      <c r="AG66" s="79">
        <v>5653</v>
      </c>
    </row>
    <row r="67" spans="1:33">
      <c r="A67" t="s">
        <v>26</v>
      </c>
      <c r="B67" s="79">
        <v>5653</v>
      </c>
      <c r="C67" s="79">
        <v>194</v>
      </c>
      <c r="D67" s="79">
        <v>189</v>
      </c>
      <c r="E67" s="79">
        <v>182</v>
      </c>
      <c r="F67" s="79">
        <v>180</v>
      </c>
      <c r="G67" s="79">
        <v>226</v>
      </c>
      <c r="H67" s="79">
        <v>203</v>
      </c>
      <c r="I67" s="79">
        <v>246</v>
      </c>
      <c r="J67" s="79">
        <v>207</v>
      </c>
      <c r="K67" s="79">
        <v>250</v>
      </c>
      <c r="L67" s="79">
        <v>222</v>
      </c>
      <c r="M67" s="79">
        <v>260</v>
      </c>
      <c r="N67" s="79">
        <v>210</v>
      </c>
      <c r="O67" s="79">
        <v>253</v>
      </c>
      <c r="P67" s="79">
        <v>233</v>
      </c>
      <c r="Q67" s="79">
        <v>303</v>
      </c>
      <c r="R67" s="79">
        <v>253</v>
      </c>
      <c r="S67" s="79">
        <v>309</v>
      </c>
      <c r="T67" s="79">
        <v>268</v>
      </c>
      <c r="U67" s="79">
        <v>279</v>
      </c>
      <c r="V67" s="79">
        <v>256</v>
      </c>
      <c r="W67" s="79">
        <v>233</v>
      </c>
      <c r="X67" s="79">
        <v>244</v>
      </c>
      <c r="Y67" s="79">
        <v>235</v>
      </c>
      <c r="Z67" s="79">
        <v>218</v>
      </c>
      <c r="AD67">
        <v>6</v>
      </c>
      <c r="AE67" t="s">
        <v>24</v>
      </c>
      <c r="AF67" s="79">
        <v>40086</v>
      </c>
      <c r="AG67" s="79">
        <v>22454</v>
      </c>
    </row>
    <row r="68" spans="1:33">
      <c r="A68" t="s">
        <v>28</v>
      </c>
      <c r="B68" s="79">
        <v>5659</v>
      </c>
      <c r="C68" s="79">
        <v>204</v>
      </c>
      <c r="D68" s="79">
        <v>209</v>
      </c>
      <c r="E68" s="79">
        <v>181</v>
      </c>
      <c r="F68" s="79">
        <v>147</v>
      </c>
      <c r="G68" s="79">
        <v>208</v>
      </c>
      <c r="H68" s="79">
        <v>196</v>
      </c>
      <c r="I68" s="79">
        <v>209</v>
      </c>
      <c r="J68" s="79">
        <v>220</v>
      </c>
      <c r="K68" s="79">
        <v>251</v>
      </c>
      <c r="L68" s="79">
        <v>227</v>
      </c>
      <c r="M68" s="79">
        <v>260</v>
      </c>
      <c r="N68" s="79">
        <v>241</v>
      </c>
      <c r="O68" s="79">
        <v>270</v>
      </c>
      <c r="P68" s="79">
        <v>222</v>
      </c>
      <c r="Q68" s="79">
        <v>231</v>
      </c>
      <c r="R68" s="79">
        <v>261</v>
      </c>
      <c r="S68" s="79">
        <v>301</v>
      </c>
      <c r="T68" s="79">
        <v>241</v>
      </c>
      <c r="U68" s="79">
        <v>279</v>
      </c>
      <c r="V68" s="79">
        <v>238</v>
      </c>
      <c r="W68" s="79">
        <v>286</v>
      </c>
      <c r="X68" s="79">
        <v>278</v>
      </c>
      <c r="Y68" s="79">
        <v>263</v>
      </c>
      <c r="Z68" s="79">
        <v>236</v>
      </c>
      <c r="AD68">
        <v>5</v>
      </c>
      <c r="AE68" t="s">
        <v>23</v>
      </c>
      <c r="AF68" s="79">
        <v>3362</v>
      </c>
      <c r="AG68" s="79">
        <v>4508</v>
      </c>
    </row>
    <row r="69" spans="1:33">
      <c r="A69" t="s">
        <v>29</v>
      </c>
      <c r="B69" s="79">
        <v>3514</v>
      </c>
      <c r="C69" s="79">
        <v>143</v>
      </c>
      <c r="D69" s="79">
        <v>120</v>
      </c>
      <c r="E69" s="79">
        <v>93</v>
      </c>
      <c r="F69" s="79">
        <v>93</v>
      </c>
      <c r="G69" s="79">
        <v>122</v>
      </c>
      <c r="H69" s="79">
        <v>121</v>
      </c>
      <c r="I69" s="79">
        <v>119</v>
      </c>
      <c r="J69" s="79">
        <v>144</v>
      </c>
      <c r="K69" s="79">
        <v>153</v>
      </c>
      <c r="L69" s="79">
        <v>150</v>
      </c>
      <c r="M69" s="79">
        <v>147</v>
      </c>
      <c r="N69" s="79">
        <v>147</v>
      </c>
      <c r="O69" s="79">
        <v>171</v>
      </c>
      <c r="P69" s="79">
        <v>144</v>
      </c>
      <c r="Q69" s="79">
        <v>183</v>
      </c>
      <c r="R69" s="79">
        <v>150</v>
      </c>
      <c r="S69" s="79">
        <v>165</v>
      </c>
      <c r="T69" s="79">
        <v>155</v>
      </c>
      <c r="U69" s="79">
        <v>166</v>
      </c>
      <c r="V69" s="79">
        <v>175</v>
      </c>
      <c r="W69" s="79">
        <v>181</v>
      </c>
      <c r="X69" s="79">
        <v>164</v>
      </c>
      <c r="Y69" s="79">
        <v>163</v>
      </c>
      <c r="Z69" s="79">
        <v>145</v>
      </c>
      <c r="AD69">
        <v>4</v>
      </c>
      <c r="AE69" t="s">
        <v>13</v>
      </c>
      <c r="AF69" s="79">
        <v>3127</v>
      </c>
      <c r="AG69" s="79">
        <v>4664</v>
      </c>
    </row>
    <row r="70" spans="1:33">
      <c r="A70" t="s">
        <v>30</v>
      </c>
      <c r="B70" s="79">
        <v>7968</v>
      </c>
      <c r="C70" s="79">
        <v>316</v>
      </c>
      <c r="D70" s="79">
        <v>270</v>
      </c>
      <c r="E70" s="79">
        <v>250</v>
      </c>
      <c r="F70" s="79">
        <v>226</v>
      </c>
      <c r="G70" s="79">
        <v>323</v>
      </c>
      <c r="H70" s="79">
        <v>316</v>
      </c>
      <c r="I70" s="79">
        <v>304</v>
      </c>
      <c r="J70" s="79">
        <v>250</v>
      </c>
      <c r="K70" s="79">
        <v>332</v>
      </c>
      <c r="L70" s="79">
        <v>304</v>
      </c>
      <c r="M70" s="79">
        <v>325</v>
      </c>
      <c r="N70" s="79">
        <v>308</v>
      </c>
      <c r="O70" s="79">
        <v>335</v>
      </c>
      <c r="P70" s="79">
        <v>333</v>
      </c>
      <c r="Q70" s="79">
        <v>420</v>
      </c>
      <c r="R70" s="79">
        <v>313</v>
      </c>
      <c r="S70" s="79">
        <v>442</v>
      </c>
      <c r="T70" s="79">
        <v>381</v>
      </c>
      <c r="U70" s="79">
        <v>453</v>
      </c>
      <c r="V70" s="79">
        <v>367</v>
      </c>
      <c r="W70" s="79">
        <v>371</v>
      </c>
      <c r="X70" s="79">
        <v>361</v>
      </c>
      <c r="Y70" s="79">
        <v>354</v>
      </c>
      <c r="Z70" s="79">
        <v>314</v>
      </c>
      <c r="AD70">
        <v>3</v>
      </c>
      <c r="AE70" t="s">
        <v>12</v>
      </c>
      <c r="AF70" s="79">
        <v>4921</v>
      </c>
      <c r="AG70" s="79">
        <v>5370</v>
      </c>
    </row>
    <row r="71" spans="1:33">
      <c r="A71" t="s">
        <v>32</v>
      </c>
      <c r="B71" s="79">
        <v>4505</v>
      </c>
      <c r="C71" s="79">
        <v>163</v>
      </c>
      <c r="D71" s="79">
        <v>155</v>
      </c>
      <c r="E71" s="79">
        <v>149</v>
      </c>
      <c r="F71" s="79">
        <v>126</v>
      </c>
      <c r="G71" s="79">
        <v>160</v>
      </c>
      <c r="H71" s="79">
        <v>150</v>
      </c>
      <c r="I71" s="79">
        <v>205</v>
      </c>
      <c r="J71" s="79">
        <v>148</v>
      </c>
      <c r="K71" s="79">
        <v>184</v>
      </c>
      <c r="L71" s="79">
        <v>172</v>
      </c>
      <c r="M71" s="79">
        <v>202</v>
      </c>
      <c r="N71" s="79">
        <v>200</v>
      </c>
      <c r="O71" s="79">
        <v>215</v>
      </c>
      <c r="P71" s="79">
        <v>193</v>
      </c>
      <c r="Q71" s="79">
        <v>193</v>
      </c>
      <c r="R71" s="79">
        <v>220</v>
      </c>
      <c r="S71" s="79">
        <v>216</v>
      </c>
      <c r="T71" s="79">
        <v>180</v>
      </c>
      <c r="U71" s="79">
        <v>244</v>
      </c>
      <c r="V71" s="79">
        <v>266</v>
      </c>
      <c r="W71" s="79">
        <v>189</v>
      </c>
      <c r="X71" s="79">
        <v>173</v>
      </c>
      <c r="Y71" s="79">
        <v>230</v>
      </c>
      <c r="Z71" s="79">
        <v>172</v>
      </c>
      <c r="AD71">
        <v>2</v>
      </c>
      <c r="AE71" t="s">
        <v>11</v>
      </c>
      <c r="AF71" s="79">
        <v>6798</v>
      </c>
      <c r="AG71" s="79">
        <v>7162</v>
      </c>
    </row>
    <row r="72" spans="1:33">
      <c r="A72" t="s">
        <v>37</v>
      </c>
      <c r="B72" s="79">
        <v>10412</v>
      </c>
      <c r="C72" s="79">
        <v>402</v>
      </c>
      <c r="D72" s="79">
        <v>375</v>
      </c>
      <c r="E72" s="79">
        <v>352</v>
      </c>
      <c r="F72" s="79">
        <v>317</v>
      </c>
      <c r="G72" s="79">
        <v>430</v>
      </c>
      <c r="H72" s="79">
        <v>367</v>
      </c>
      <c r="I72" s="79">
        <v>385</v>
      </c>
      <c r="J72" s="79">
        <v>361</v>
      </c>
      <c r="K72" s="79">
        <v>428</v>
      </c>
      <c r="L72" s="79">
        <v>401</v>
      </c>
      <c r="M72" s="79">
        <v>436</v>
      </c>
      <c r="N72" s="79">
        <v>387</v>
      </c>
      <c r="O72" s="79">
        <v>501</v>
      </c>
      <c r="P72" s="79">
        <v>421</v>
      </c>
      <c r="Q72" s="79">
        <v>479</v>
      </c>
      <c r="R72" s="79">
        <v>466</v>
      </c>
      <c r="S72" s="79">
        <v>570</v>
      </c>
      <c r="T72" s="79">
        <v>548</v>
      </c>
      <c r="U72" s="79">
        <v>506</v>
      </c>
      <c r="V72" s="79">
        <v>476</v>
      </c>
      <c r="W72" s="79">
        <v>490</v>
      </c>
      <c r="X72" s="79">
        <v>448</v>
      </c>
      <c r="Y72" s="79">
        <v>431</v>
      </c>
      <c r="Z72" s="79">
        <v>435</v>
      </c>
      <c r="AD72">
        <v>1</v>
      </c>
      <c r="AE72" t="s">
        <v>10</v>
      </c>
      <c r="AF72" s="79">
        <v>15391</v>
      </c>
      <c r="AG72" s="79">
        <v>21597</v>
      </c>
    </row>
    <row r="73" spans="1:33">
      <c r="A73" t="s">
        <v>38</v>
      </c>
      <c r="B73" s="79">
        <v>35045</v>
      </c>
      <c r="C73" s="79">
        <v>1306</v>
      </c>
      <c r="D73" s="79">
        <v>1251</v>
      </c>
      <c r="E73" s="79">
        <v>1185</v>
      </c>
      <c r="F73" s="79">
        <v>986</v>
      </c>
      <c r="G73" s="79">
        <v>1358</v>
      </c>
      <c r="H73" s="79">
        <v>1218</v>
      </c>
      <c r="I73" s="79">
        <v>1400</v>
      </c>
      <c r="J73" s="79">
        <v>1279</v>
      </c>
      <c r="K73" s="79">
        <v>1440</v>
      </c>
      <c r="L73" s="79">
        <v>1386</v>
      </c>
      <c r="M73" s="79">
        <v>1491</v>
      </c>
      <c r="N73" s="79">
        <v>1389</v>
      </c>
      <c r="O73" s="79">
        <v>1596</v>
      </c>
      <c r="P73" s="79">
        <v>1466</v>
      </c>
      <c r="Q73" s="79">
        <v>1658</v>
      </c>
      <c r="R73" s="79">
        <v>1582</v>
      </c>
      <c r="S73" s="79">
        <v>1818</v>
      </c>
      <c r="T73" s="79">
        <v>1769</v>
      </c>
      <c r="U73" s="79">
        <v>1739</v>
      </c>
      <c r="V73" s="79">
        <v>1683</v>
      </c>
      <c r="W73" s="79">
        <v>1575</v>
      </c>
      <c r="X73" s="79">
        <v>1552</v>
      </c>
      <c r="Y73" s="79">
        <v>1494</v>
      </c>
      <c r="Z73" s="79">
        <v>1424</v>
      </c>
      <c r="AF73" s="200">
        <v>170370</v>
      </c>
      <c r="AG73" s="200">
        <v>160946</v>
      </c>
    </row>
    <row r="74" spans="1:33">
      <c r="A74" t="s">
        <v>42</v>
      </c>
      <c r="B74" s="79">
        <v>1146</v>
      </c>
      <c r="C74" s="79">
        <v>35</v>
      </c>
      <c r="D74" s="79">
        <v>47</v>
      </c>
      <c r="E74" s="79">
        <v>41</v>
      </c>
      <c r="F74" s="79">
        <v>30</v>
      </c>
      <c r="G74" s="79">
        <v>50</v>
      </c>
      <c r="H74" s="79">
        <v>45</v>
      </c>
      <c r="I74" s="79">
        <v>33</v>
      </c>
      <c r="J74" s="79">
        <v>31</v>
      </c>
      <c r="K74" s="79">
        <v>62</v>
      </c>
      <c r="L74" s="79">
        <v>45</v>
      </c>
      <c r="M74" s="79">
        <v>45</v>
      </c>
      <c r="N74" s="79">
        <v>50</v>
      </c>
      <c r="O74" s="79">
        <v>48</v>
      </c>
      <c r="P74" s="79">
        <v>57</v>
      </c>
      <c r="Q74" s="79">
        <v>60</v>
      </c>
      <c r="R74" s="79">
        <v>46</v>
      </c>
      <c r="S74" s="79">
        <v>55</v>
      </c>
      <c r="T74" s="79">
        <v>55</v>
      </c>
      <c r="U74" s="79">
        <v>66</v>
      </c>
      <c r="V74" s="79">
        <v>51</v>
      </c>
      <c r="W74" s="79">
        <v>63</v>
      </c>
      <c r="X74" s="79">
        <v>51</v>
      </c>
      <c r="Y74" s="79">
        <v>39</v>
      </c>
      <c r="Z74" s="79">
        <v>41</v>
      </c>
    </row>
    <row r="75" spans="1:33" ht="45">
      <c r="A75" t="s">
        <v>44</v>
      </c>
      <c r="B75" s="79">
        <v>12067</v>
      </c>
      <c r="C75" s="79">
        <v>457</v>
      </c>
      <c r="D75" s="79">
        <v>445</v>
      </c>
      <c r="E75" s="79">
        <v>411</v>
      </c>
      <c r="F75" s="79">
        <v>332</v>
      </c>
      <c r="G75" s="79">
        <v>428</v>
      </c>
      <c r="H75" s="79">
        <v>407</v>
      </c>
      <c r="I75" s="79">
        <v>430</v>
      </c>
      <c r="J75" s="79">
        <v>436</v>
      </c>
      <c r="K75" s="79">
        <v>500</v>
      </c>
      <c r="L75" s="79">
        <v>474</v>
      </c>
      <c r="M75" s="79">
        <v>474</v>
      </c>
      <c r="N75" s="79">
        <v>446</v>
      </c>
      <c r="O75" s="79">
        <v>531</v>
      </c>
      <c r="P75" s="79">
        <v>500</v>
      </c>
      <c r="Q75" s="79">
        <v>608</v>
      </c>
      <c r="R75" s="79">
        <v>551</v>
      </c>
      <c r="S75" s="79">
        <v>614</v>
      </c>
      <c r="T75" s="79">
        <v>575</v>
      </c>
      <c r="U75" s="79">
        <v>650</v>
      </c>
      <c r="V75" s="79">
        <v>626</v>
      </c>
      <c r="W75" s="79">
        <v>554</v>
      </c>
      <c r="X75" s="79">
        <v>570</v>
      </c>
      <c r="Y75" s="79">
        <v>578</v>
      </c>
      <c r="Z75" s="79">
        <v>470</v>
      </c>
      <c r="AE75" s="182" t="s">
        <v>85</v>
      </c>
      <c r="AF75" s="183" t="s">
        <v>3</v>
      </c>
      <c r="AG75" s="183" t="s">
        <v>4</v>
      </c>
    </row>
    <row r="76" spans="1:33">
      <c r="A76" t="s">
        <v>45</v>
      </c>
      <c r="B76" s="79">
        <v>8508</v>
      </c>
      <c r="C76" s="79">
        <v>323</v>
      </c>
      <c r="D76" s="79">
        <v>275</v>
      </c>
      <c r="E76" s="79">
        <v>268</v>
      </c>
      <c r="F76" s="79">
        <v>240</v>
      </c>
      <c r="G76" s="79">
        <v>336</v>
      </c>
      <c r="H76" s="79">
        <v>283</v>
      </c>
      <c r="I76" s="79">
        <v>328</v>
      </c>
      <c r="J76" s="79">
        <v>328</v>
      </c>
      <c r="K76" s="79">
        <v>348</v>
      </c>
      <c r="L76" s="79">
        <v>351</v>
      </c>
      <c r="M76" s="79">
        <v>344</v>
      </c>
      <c r="N76" s="79">
        <v>336</v>
      </c>
      <c r="O76" s="79">
        <v>357</v>
      </c>
      <c r="P76" s="79">
        <v>366</v>
      </c>
      <c r="Q76" s="79">
        <v>462</v>
      </c>
      <c r="R76" s="79">
        <v>409</v>
      </c>
      <c r="S76" s="79">
        <v>450</v>
      </c>
      <c r="T76" s="79">
        <v>426</v>
      </c>
      <c r="U76" s="79">
        <v>439</v>
      </c>
      <c r="V76" s="79">
        <v>397</v>
      </c>
      <c r="W76" s="79">
        <v>400</v>
      </c>
      <c r="X76" s="79">
        <v>363</v>
      </c>
      <c r="Y76" s="79">
        <v>342</v>
      </c>
      <c r="Z76" s="79">
        <v>337</v>
      </c>
      <c r="AD76">
        <v>17</v>
      </c>
      <c r="AE76" t="s">
        <v>46</v>
      </c>
      <c r="AF76" s="210">
        <f>(AF56/$AF$73)*100</f>
        <v>0.53882725832012679</v>
      </c>
      <c r="AG76" s="210">
        <f>(AG56/$AG$73)*100</f>
        <v>0.44362705503709321</v>
      </c>
    </row>
    <row r="77" spans="1:33">
      <c r="A77" t="s">
        <v>46</v>
      </c>
      <c r="B77" s="79">
        <v>714</v>
      </c>
      <c r="C77" s="79">
        <v>30</v>
      </c>
      <c r="D77" s="79">
        <v>25</v>
      </c>
      <c r="E77" s="79">
        <v>22</v>
      </c>
      <c r="F77" s="79">
        <v>18</v>
      </c>
      <c r="G77" s="79">
        <v>25</v>
      </c>
      <c r="H77" s="79">
        <v>35</v>
      </c>
      <c r="I77" s="79">
        <v>28</v>
      </c>
      <c r="J77" s="79">
        <v>25</v>
      </c>
      <c r="K77" s="79">
        <v>34</v>
      </c>
      <c r="L77" s="79">
        <v>25</v>
      </c>
      <c r="M77" s="79">
        <v>35</v>
      </c>
      <c r="N77" s="79">
        <v>20</v>
      </c>
      <c r="O77" s="79">
        <v>45</v>
      </c>
      <c r="P77" s="79">
        <v>16</v>
      </c>
      <c r="Q77" s="79">
        <v>43</v>
      </c>
      <c r="R77" s="79">
        <v>38</v>
      </c>
      <c r="S77" s="79">
        <v>39</v>
      </c>
      <c r="T77" s="79">
        <v>35</v>
      </c>
      <c r="U77" s="79">
        <v>37</v>
      </c>
      <c r="V77" s="79">
        <v>31</v>
      </c>
      <c r="W77" s="79">
        <v>30</v>
      </c>
      <c r="X77" s="79">
        <v>27</v>
      </c>
      <c r="Y77" s="79">
        <v>27</v>
      </c>
      <c r="Z77" s="79">
        <v>24</v>
      </c>
      <c r="AD77">
        <v>16</v>
      </c>
      <c r="AE77" t="s">
        <v>45</v>
      </c>
      <c r="AF77" s="210">
        <f t="shared" ref="AF77:AF92" si="2">(AF57/$AF$73)*100</f>
        <v>4.0535305511533721</v>
      </c>
      <c r="AG77" s="210">
        <f t="shared" ref="AG77:AG92" si="3">(AG57/$AG$73)*100</f>
        <v>5.2862450759882194</v>
      </c>
    </row>
    <row r="78" spans="1:33">
      <c r="AD78">
        <v>15</v>
      </c>
      <c r="AE78" t="s">
        <v>44</v>
      </c>
      <c r="AF78" s="210">
        <f t="shared" si="2"/>
        <v>6.9231672242765745</v>
      </c>
      <c r="AG78" s="210">
        <f t="shared" si="3"/>
        <v>7.4975457606899205</v>
      </c>
    </row>
    <row r="79" spans="1:33">
      <c r="AD79">
        <v>14</v>
      </c>
      <c r="AE79" t="s">
        <v>42</v>
      </c>
      <c r="AF79" s="210">
        <f t="shared" si="2"/>
        <v>0.8328931149850326</v>
      </c>
      <c r="AG79" s="210">
        <f t="shared" si="3"/>
        <v>0.71204006312676305</v>
      </c>
    </row>
    <row r="80" spans="1:33">
      <c r="A80" s="273" t="s">
        <v>87</v>
      </c>
      <c r="B80" s="273"/>
      <c r="C80" s="273"/>
      <c r="D80" s="273"/>
      <c r="E80" s="273"/>
      <c r="F80" s="273"/>
      <c r="G80" s="273"/>
      <c r="I80" t="s">
        <v>49</v>
      </c>
      <c r="AD80">
        <v>13</v>
      </c>
      <c r="AE80" t="s">
        <v>38</v>
      </c>
      <c r="AF80" s="210">
        <f t="shared" si="2"/>
        <v>22.058460996654343</v>
      </c>
      <c r="AG80" s="210">
        <f t="shared" si="3"/>
        <v>21.774383954866849</v>
      </c>
    </row>
    <row r="81" spans="1:33">
      <c r="C81" s="202"/>
      <c r="D81" s="202"/>
      <c r="E81" s="208"/>
      <c r="F81" s="202"/>
      <c r="G81" s="202"/>
      <c r="AD81">
        <v>12</v>
      </c>
      <c r="AE81" t="s">
        <v>37</v>
      </c>
      <c r="AF81" s="210">
        <f t="shared" si="2"/>
        <v>7.0869284498444571</v>
      </c>
      <c r="AG81" s="210">
        <f t="shared" si="3"/>
        <v>6.4692505560871343</v>
      </c>
    </row>
    <row r="82" spans="1:33">
      <c r="A82" s="180"/>
      <c r="B82" s="180"/>
      <c r="C82" s="266" t="s">
        <v>88</v>
      </c>
      <c r="D82" s="266"/>
      <c r="E82" s="266"/>
      <c r="F82" s="266"/>
      <c r="G82" s="266"/>
      <c r="AD82">
        <v>11</v>
      </c>
      <c r="AE82" t="s">
        <v>32</v>
      </c>
      <c r="AF82" s="210">
        <f t="shared" si="2"/>
        <v>2.1553090332805072</v>
      </c>
      <c r="AG82" s="210">
        <f t="shared" si="3"/>
        <v>2.7990754663054691</v>
      </c>
    </row>
    <row r="83" spans="1:33">
      <c r="A83" s="268" t="s">
        <v>54</v>
      </c>
      <c r="B83" s="268"/>
      <c r="C83" s="267"/>
      <c r="D83" s="267"/>
      <c r="E83" s="267"/>
      <c r="F83" s="267"/>
      <c r="G83" s="267"/>
      <c r="AD83">
        <v>10</v>
      </c>
      <c r="AE83" t="s">
        <v>30</v>
      </c>
      <c r="AF83" s="210">
        <f t="shared" si="2"/>
        <v>3.8627692668897109</v>
      </c>
      <c r="AG83" s="210">
        <f t="shared" si="3"/>
        <v>4.9507288158761327</v>
      </c>
    </row>
    <row r="84" spans="1:33" ht="60">
      <c r="A84" s="268"/>
      <c r="B84" s="268"/>
      <c r="C84" s="203" t="s">
        <v>72</v>
      </c>
      <c r="D84" s="204" t="s">
        <v>89</v>
      </c>
      <c r="E84" s="204" t="s">
        <v>90</v>
      </c>
      <c r="F84" s="203" t="s">
        <v>91</v>
      </c>
      <c r="G84" s="204" t="s">
        <v>92</v>
      </c>
      <c r="AD84">
        <v>9</v>
      </c>
      <c r="AE84" t="s">
        <v>29</v>
      </c>
      <c r="AF84" s="210">
        <f t="shared" si="2"/>
        <v>1.749721195046076</v>
      </c>
      <c r="AG84" s="210">
        <f t="shared" si="3"/>
        <v>2.1833409963590271</v>
      </c>
    </row>
    <row r="85" spans="1:33">
      <c r="A85" s="184"/>
      <c r="B85" s="184"/>
      <c r="C85" s="205"/>
      <c r="D85" s="206"/>
      <c r="E85" s="206"/>
      <c r="F85" s="205"/>
      <c r="G85" s="206"/>
      <c r="AD85">
        <v>8</v>
      </c>
      <c r="AE85" t="s">
        <v>28</v>
      </c>
      <c r="AF85" s="210">
        <f t="shared" si="2"/>
        <v>3.2887245407055232</v>
      </c>
      <c r="AG85" s="210">
        <f t="shared" si="3"/>
        <v>3.5160861406931518</v>
      </c>
    </row>
    <row r="86" spans="1:33">
      <c r="A86" s="18"/>
      <c r="B86" s="18"/>
      <c r="C86" s="207"/>
      <c r="D86" s="207"/>
      <c r="E86" s="207"/>
      <c r="F86" s="207"/>
      <c r="G86" s="207"/>
      <c r="AD86">
        <v>7</v>
      </c>
      <c r="AE86" t="s">
        <v>26</v>
      </c>
      <c r="AF86" s="210">
        <f t="shared" si="2"/>
        <v>4.1996830427892231</v>
      </c>
      <c r="AG86" s="210">
        <f t="shared" si="3"/>
        <v>3.5123581822474619</v>
      </c>
    </row>
    <row r="87" spans="1:33">
      <c r="A87" t="s">
        <v>93</v>
      </c>
      <c r="B87" s="79"/>
      <c r="C87" s="79">
        <v>1364739</v>
      </c>
      <c r="D87" s="79">
        <v>1270914</v>
      </c>
      <c r="E87" s="79">
        <v>89456</v>
      </c>
      <c r="F87" s="79">
        <v>4260</v>
      </c>
      <c r="G87" s="79">
        <v>109</v>
      </c>
      <c r="AD87">
        <v>6</v>
      </c>
      <c r="AE87" t="s">
        <v>24</v>
      </c>
      <c r="AF87" s="210">
        <f t="shared" si="2"/>
        <v>23.528790279978871</v>
      </c>
      <c r="AG87" s="210">
        <f t="shared" si="3"/>
        <v>13.951263156586682</v>
      </c>
    </row>
    <row r="88" spans="1:33">
      <c r="B88" s="79"/>
      <c r="C88" s="79"/>
      <c r="D88" s="79"/>
      <c r="E88" s="79"/>
      <c r="F88" s="79"/>
      <c r="G88" s="79"/>
      <c r="AD88">
        <v>5</v>
      </c>
      <c r="AE88" t="s">
        <v>23</v>
      </c>
      <c r="AF88" s="210">
        <f t="shared" si="2"/>
        <v>1.9733521159828609</v>
      </c>
      <c r="AG88" s="210">
        <f t="shared" si="3"/>
        <v>2.8009394455283139</v>
      </c>
    </row>
    <row r="89" spans="1:33" ht="75">
      <c r="B89" t="s">
        <v>69</v>
      </c>
      <c r="C89" s="79">
        <v>170370</v>
      </c>
      <c r="D89" s="79">
        <v>163504</v>
      </c>
      <c r="E89" s="79">
        <v>6565</v>
      </c>
      <c r="F89" s="79">
        <v>298</v>
      </c>
      <c r="G89" s="79">
        <v>3</v>
      </c>
      <c r="K89" s="204" t="s">
        <v>89</v>
      </c>
      <c r="L89" s="204" t="s">
        <v>90</v>
      </c>
      <c r="M89" s="203" t="s">
        <v>91</v>
      </c>
      <c r="N89" s="204" t="s">
        <v>92</v>
      </c>
      <c r="T89" s="204" t="s">
        <v>89</v>
      </c>
      <c r="U89" s="204" t="s">
        <v>90</v>
      </c>
      <c r="V89" s="203" t="s">
        <v>91</v>
      </c>
      <c r="W89" s="204" t="s">
        <v>92</v>
      </c>
      <c r="AD89">
        <v>4</v>
      </c>
      <c r="AE89" t="s">
        <v>13</v>
      </c>
      <c r="AF89" s="210">
        <f t="shared" si="2"/>
        <v>1.8354170335152902</v>
      </c>
      <c r="AG89" s="210">
        <f t="shared" si="3"/>
        <v>2.8978663651162502</v>
      </c>
    </row>
    <row r="90" spans="1:33">
      <c r="B90" t="s">
        <v>10</v>
      </c>
      <c r="C90" s="79">
        <v>15391</v>
      </c>
      <c r="D90" s="79">
        <v>14359</v>
      </c>
      <c r="E90" s="79">
        <v>1026</v>
      </c>
      <c r="F90" s="79">
        <v>6</v>
      </c>
      <c r="G90" s="79">
        <v>0</v>
      </c>
      <c r="I90" s="79">
        <v>17</v>
      </c>
      <c r="J90" t="s">
        <v>46</v>
      </c>
      <c r="T90" s="209">
        <f>(T92/$S$92)*100</f>
        <v>95.969947760756</v>
      </c>
      <c r="U90" s="209">
        <f t="shared" ref="U90:W90" si="4">(U92/$S$92)*100</f>
        <v>3.8533779421259613</v>
      </c>
      <c r="V90" s="209">
        <f t="shared" si="4"/>
        <v>0.1749134237248342</v>
      </c>
      <c r="W90" s="209">
        <f t="shared" si="4"/>
        <v>1.7608733932030288E-3</v>
      </c>
      <c r="AD90">
        <v>3</v>
      </c>
      <c r="AE90" t="s">
        <v>12</v>
      </c>
      <c r="AF90" s="210">
        <f t="shared" si="2"/>
        <v>2.8884193226507016</v>
      </c>
      <c r="AG90" s="210">
        <f t="shared" si="3"/>
        <v>3.3365228088924233</v>
      </c>
    </row>
    <row r="91" spans="1:33">
      <c r="B91" t="s">
        <v>11</v>
      </c>
      <c r="C91" s="79">
        <v>6798</v>
      </c>
      <c r="D91" s="79">
        <v>6272</v>
      </c>
      <c r="E91" s="79">
        <v>517</v>
      </c>
      <c r="F91" s="79">
        <v>9</v>
      </c>
      <c r="G91" s="79">
        <v>0</v>
      </c>
      <c r="I91" s="79">
        <v>16</v>
      </c>
      <c r="J91" t="s">
        <v>45</v>
      </c>
      <c r="AD91">
        <v>2</v>
      </c>
      <c r="AE91" t="s">
        <v>11</v>
      </c>
      <c r="AF91" s="210">
        <f t="shared" si="2"/>
        <v>3.9901391089980627</v>
      </c>
      <c r="AG91" s="210">
        <f t="shared" si="3"/>
        <v>4.4499397313384614</v>
      </c>
    </row>
    <row r="92" spans="1:33">
      <c r="B92" t="s">
        <v>12</v>
      </c>
      <c r="C92" s="79">
        <v>4921</v>
      </c>
      <c r="D92" s="79">
        <v>4882</v>
      </c>
      <c r="E92" s="79">
        <v>36</v>
      </c>
      <c r="F92" s="79">
        <v>3</v>
      </c>
      <c r="G92" s="79">
        <v>0</v>
      </c>
      <c r="I92" s="79">
        <v>15</v>
      </c>
      <c r="J92" t="s">
        <v>44</v>
      </c>
      <c r="S92" s="79">
        <v>170370</v>
      </c>
      <c r="T92" s="79">
        <v>163504</v>
      </c>
      <c r="U92" s="79">
        <v>6565</v>
      </c>
      <c r="V92" s="79">
        <v>298</v>
      </c>
      <c r="W92" s="79">
        <v>3</v>
      </c>
      <c r="AD92">
        <v>1</v>
      </c>
      <c r="AE92" t="s">
        <v>10</v>
      </c>
      <c r="AF92" s="210">
        <f t="shared" si="2"/>
        <v>9.033867464929271</v>
      </c>
      <c r="AG92" s="210">
        <f t="shared" si="3"/>
        <v>13.418786425260645</v>
      </c>
    </row>
    <row r="93" spans="1:33">
      <c r="B93" t="s">
        <v>13</v>
      </c>
      <c r="C93" s="79">
        <v>3127</v>
      </c>
      <c r="D93" s="79">
        <v>2933</v>
      </c>
      <c r="E93" s="79">
        <v>189</v>
      </c>
      <c r="F93" s="79">
        <v>5</v>
      </c>
      <c r="G93" s="79">
        <v>0</v>
      </c>
      <c r="I93" s="79">
        <v>14</v>
      </c>
      <c r="J93" t="s">
        <v>42</v>
      </c>
      <c r="AF93" s="200">
        <f>SUM(AF76:AF92)</f>
        <v>100.00000000000003</v>
      </c>
      <c r="AG93" s="200">
        <f>SUM(AG76:AG92)</f>
        <v>100</v>
      </c>
    </row>
    <row r="94" spans="1:33">
      <c r="B94" t="s">
        <v>23</v>
      </c>
      <c r="C94" s="79">
        <v>3362</v>
      </c>
      <c r="D94" s="79">
        <v>3325</v>
      </c>
      <c r="E94" s="79">
        <v>37</v>
      </c>
      <c r="F94" s="79">
        <v>0</v>
      </c>
      <c r="G94" s="79">
        <v>0</v>
      </c>
      <c r="I94" s="79">
        <v>13</v>
      </c>
      <c r="J94" t="s">
        <v>38</v>
      </c>
    </row>
    <row r="95" spans="1:33">
      <c r="B95" t="s">
        <v>24</v>
      </c>
      <c r="C95" s="79">
        <v>40086</v>
      </c>
      <c r="D95" s="79">
        <v>39676</v>
      </c>
      <c r="E95" s="79">
        <v>249</v>
      </c>
      <c r="F95" s="79">
        <v>161</v>
      </c>
      <c r="G95" s="79">
        <v>0</v>
      </c>
      <c r="I95" s="79">
        <v>12</v>
      </c>
      <c r="J95" t="s">
        <v>37</v>
      </c>
    </row>
    <row r="96" spans="1:33">
      <c r="B96" t="s">
        <v>26</v>
      </c>
      <c r="C96" s="79">
        <v>7155</v>
      </c>
      <c r="D96" s="79">
        <v>6988</v>
      </c>
      <c r="E96" s="79">
        <v>165</v>
      </c>
      <c r="F96" s="79">
        <v>2</v>
      </c>
      <c r="G96" s="79">
        <v>0</v>
      </c>
      <c r="I96" s="79">
        <v>11</v>
      </c>
      <c r="J96" t="s">
        <v>32</v>
      </c>
    </row>
    <row r="97" spans="1:10">
      <c r="B97" t="s">
        <v>28</v>
      </c>
      <c r="C97" s="79">
        <v>5603</v>
      </c>
      <c r="D97" s="79">
        <v>5092</v>
      </c>
      <c r="E97" s="79">
        <v>501</v>
      </c>
      <c r="F97" s="79">
        <v>9</v>
      </c>
      <c r="G97" s="79">
        <v>1</v>
      </c>
      <c r="I97" s="79">
        <v>10</v>
      </c>
      <c r="J97" t="s">
        <v>30</v>
      </c>
    </row>
    <row r="98" spans="1:10">
      <c r="B98" t="s">
        <v>29</v>
      </c>
      <c r="C98" s="79">
        <v>2981</v>
      </c>
      <c r="D98" s="79">
        <v>2958</v>
      </c>
      <c r="E98" s="79">
        <v>23</v>
      </c>
      <c r="F98" s="79">
        <v>0</v>
      </c>
      <c r="G98" s="79">
        <v>0</v>
      </c>
      <c r="I98" s="79">
        <v>9</v>
      </c>
      <c r="J98" t="s">
        <v>29</v>
      </c>
    </row>
    <row r="99" spans="1:10">
      <c r="B99" t="s">
        <v>30</v>
      </c>
      <c r="C99" s="79">
        <v>6581</v>
      </c>
      <c r="D99" s="79">
        <v>6138</v>
      </c>
      <c r="E99" s="79">
        <v>441</v>
      </c>
      <c r="F99" s="79">
        <v>2</v>
      </c>
      <c r="G99" s="79">
        <v>0</v>
      </c>
      <c r="I99" s="79">
        <v>8</v>
      </c>
      <c r="J99" t="s">
        <v>28</v>
      </c>
    </row>
    <row r="100" spans="1:10">
      <c r="B100" t="s">
        <v>32</v>
      </c>
      <c r="C100" s="79">
        <v>3672</v>
      </c>
      <c r="D100" s="79">
        <v>3632</v>
      </c>
      <c r="E100" s="79">
        <v>20</v>
      </c>
      <c r="F100" s="79">
        <v>20</v>
      </c>
      <c r="G100" s="79">
        <v>0</v>
      </c>
      <c r="I100" s="79">
        <v>7</v>
      </c>
      <c r="J100" t="s">
        <v>26</v>
      </c>
    </row>
    <row r="101" spans="1:10">
      <c r="B101" t="s">
        <v>37</v>
      </c>
      <c r="C101" s="79">
        <v>12074</v>
      </c>
      <c r="D101" s="79">
        <v>10845</v>
      </c>
      <c r="E101" s="79">
        <v>1226</v>
      </c>
      <c r="F101" s="79">
        <v>3</v>
      </c>
      <c r="G101" s="79">
        <v>0</v>
      </c>
      <c r="I101" s="79">
        <v>6</v>
      </c>
      <c r="J101" t="s">
        <v>24</v>
      </c>
    </row>
    <row r="102" spans="1:10">
      <c r="B102" t="s">
        <v>38</v>
      </c>
      <c r="C102" s="79">
        <v>37581</v>
      </c>
      <c r="D102" s="79">
        <v>36491</v>
      </c>
      <c r="E102" s="79">
        <v>1059</v>
      </c>
      <c r="F102" s="79">
        <v>31</v>
      </c>
      <c r="G102" s="79">
        <v>0</v>
      </c>
      <c r="I102" s="79">
        <v>5</v>
      </c>
      <c r="J102" t="s">
        <v>23</v>
      </c>
    </row>
    <row r="103" spans="1:10">
      <c r="B103" t="s">
        <v>42</v>
      </c>
      <c r="C103" s="79">
        <v>1419</v>
      </c>
      <c r="D103" s="79">
        <v>1419</v>
      </c>
      <c r="E103" s="79">
        <v>0</v>
      </c>
      <c r="F103" s="79">
        <v>0</v>
      </c>
      <c r="G103" s="79">
        <v>0</v>
      </c>
      <c r="I103" s="79">
        <v>4</v>
      </c>
      <c r="J103" t="s">
        <v>13</v>
      </c>
    </row>
    <row r="104" spans="1:10">
      <c r="B104" t="s">
        <v>44</v>
      </c>
      <c r="C104" s="79">
        <v>11795</v>
      </c>
      <c r="D104" s="79">
        <v>10802</v>
      </c>
      <c r="E104" s="79">
        <v>947</v>
      </c>
      <c r="F104" s="79">
        <v>46</v>
      </c>
      <c r="G104" s="79">
        <v>0</v>
      </c>
      <c r="I104" s="79">
        <v>3</v>
      </c>
      <c r="J104" t="s">
        <v>12</v>
      </c>
    </row>
    <row r="105" spans="1:10">
      <c r="B105" t="s">
        <v>45</v>
      </c>
      <c r="C105" s="79">
        <v>6906</v>
      </c>
      <c r="D105" s="79">
        <v>6788</v>
      </c>
      <c r="E105" s="79">
        <v>115</v>
      </c>
      <c r="F105" s="79">
        <v>1</v>
      </c>
      <c r="G105" s="79">
        <v>2</v>
      </c>
      <c r="I105" s="79">
        <v>2</v>
      </c>
      <c r="J105" t="s">
        <v>11</v>
      </c>
    </row>
    <row r="106" spans="1:10">
      <c r="B106" t="s">
        <v>46</v>
      </c>
      <c r="C106" s="79">
        <v>918</v>
      </c>
      <c r="D106" s="79">
        <v>904</v>
      </c>
      <c r="E106" s="79">
        <v>14</v>
      </c>
      <c r="F106" s="79">
        <v>0</v>
      </c>
      <c r="G106" s="79">
        <v>0</v>
      </c>
      <c r="I106" s="79">
        <v>1</v>
      </c>
      <c r="J106" t="s">
        <v>10</v>
      </c>
    </row>
    <row r="109" spans="1:10">
      <c r="A109" s="274" t="s">
        <v>94</v>
      </c>
      <c r="B109" s="274"/>
      <c r="C109" s="274"/>
      <c r="D109" s="274"/>
      <c r="E109" s="274"/>
      <c r="F109" s="274"/>
      <c r="G109" s="274"/>
      <c r="I109" t="s">
        <v>49</v>
      </c>
    </row>
    <row r="110" spans="1:10">
      <c r="B110" s="9"/>
      <c r="C110" s="202"/>
      <c r="D110" s="202"/>
      <c r="E110" s="208"/>
      <c r="F110" s="202"/>
      <c r="G110" s="202"/>
    </row>
    <row r="111" spans="1:10">
      <c r="A111" s="188"/>
      <c r="C111" s="266" t="s">
        <v>88</v>
      </c>
      <c r="D111" s="266"/>
      <c r="E111" s="266"/>
      <c r="F111" s="266"/>
      <c r="G111" s="266"/>
    </row>
    <row r="112" spans="1:10">
      <c r="A112" s="189"/>
      <c r="B112" s="268" t="s">
        <v>95</v>
      </c>
      <c r="C112" s="267"/>
      <c r="D112" s="267"/>
      <c r="E112" s="267"/>
      <c r="F112" s="267"/>
      <c r="G112" s="267"/>
    </row>
    <row r="113" spans="1:7" ht="60">
      <c r="A113" s="189"/>
      <c r="B113" s="268"/>
      <c r="C113" s="203" t="s">
        <v>72</v>
      </c>
      <c r="D113" s="204" t="s">
        <v>89</v>
      </c>
      <c r="E113" s="204" t="s">
        <v>90</v>
      </c>
      <c r="F113" s="203" t="s">
        <v>91</v>
      </c>
      <c r="G113" s="204" t="s">
        <v>92</v>
      </c>
    </row>
    <row r="114" spans="1:7">
      <c r="A114" s="184"/>
      <c r="B114" s="184"/>
      <c r="C114" s="205"/>
      <c r="D114" s="206"/>
      <c r="E114" s="206"/>
      <c r="F114" s="205"/>
      <c r="G114" s="206"/>
    </row>
    <row r="115" spans="1:7">
      <c r="A115" s="18"/>
      <c r="B115" s="18"/>
      <c r="C115" s="207"/>
      <c r="D115" s="207"/>
      <c r="E115" s="207"/>
      <c r="F115" s="207"/>
      <c r="G115" s="207"/>
    </row>
    <row r="116" spans="1:7">
      <c r="A116" t="s">
        <v>86</v>
      </c>
      <c r="B116" s="79"/>
      <c r="C116" s="79">
        <v>1364739</v>
      </c>
      <c r="D116" s="79">
        <v>1270914</v>
      </c>
      <c r="E116" s="79">
        <v>89456</v>
      </c>
      <c r="F116" s="79">
        <v>4260</v>
      </c>
      <c r="G116" s="79">
        <v>109</v>
      </c>
    </row>
    <row r="117" spans="1:7">
      <c r="B117" s="79"/>
      <c r="C117" s="79"/>
      <c r="D117" s="79"/>
      <c r="E117" s="79"/>
      <c r="F117" s="79"/>
      <c r="G117" s="79"/>
    </row>
    <row r="118" spans="1:7">
      <c r="B118" t="s">
        <v>69</v>
      </c>
      <c r="C118" s="79">
        <v>160946</v>
      </c>
      <c r="D118" s="79">
        <v>154165</v>
      </c>
      <c r="E118" s="79">
        <v>6506</v>
      </c>
      <c r="F118" s="79">
        <v>272</v>
      </c>
      <c r="G118" s="79">
        <v>3</v>
      </c>
    </row>
    <row r="119" spans="1:7">
      <c r="B119" t="s">
        <v>10</v>
      </c>
      <c r="C119" s="79">
        <v>21597</v>
      </c>
      <c r="D119" s="79">
        <v>20571</v>
      </c>
      <c r="E119" s="79">
        <v>1016</v>
      </c>
      <c r="F119" s="79">
        <v>10</v>
      </c>
      <c r="G119" s="79">
        <v>0</v>
      </c>
    </row>
    <row r="120" spans="1:7">
      <c r="B120" t="s">
        <v>11</v>
      </c>
      <c r="C120" s="79">
        <v>7162</v>
      </c>
      <c r="D120" s="79">
        <v>6642</v>
      </c>
      <c r="E120" s="79">
        <v>509</v>
      </c>
      <c r="F120" s="79">
        <v>11</v>
      </c>
      <c r="G120" s="79">
        <v>0</v>
      </c>
    </row>
    <row r="121" spans="1:7">
      <c r="B121" t="s">
        <v>12</v>
      </c>
      <c r="C121" s="79">
        <v>5370</v>
      </c>
      <c r="D121" s="79">
        <v>5305</v>
      </c>
      <c r="E121" s="79">
        <v>61</v>
      </c>
      <c r="F121" s="79">
        <v>4</v>
      </c>
      <c r="G121" s="79">
        <v>0</v>
      </c>
    </row>
    <row r="122" spans="1:7">
      <c r="B122" t="s">
        <v>13</v>
      </c>
      <c r="C122" s="79">
        <v>4664</v>
      </c>
      <c r="D122" s="79">
        <v>4478</v>
      </c>
      <c r="E122" s="79">
        <v>180</v>
      </c>
      <c r="F122" s="79">
        <v>6</v>
      </c>
      <c r="G122" s="79">
        <v>0</v>
      </c>
    </row>
    <row r="123" spans="1:7">
      <c r="B123" t="s">
        <v>23</v>
      </c>
      <c r="C123" s="79">
        <v>4508</v>
      </c>
      <c r="D123" s="79">
        <v>4472</v>
      </c>
      <c r="E123" s="79">
        <v>35</v>
      </c>
      <c r="F123" s="79">
        <v>1</v>
      </c>
      <c r="G123" s="79">
        <v>0</v>
      </c>
    </row>
    <row r="124" spans="1:7">
      <c r="B124" t="s">
        <v>24</v>
      </c>
      <c r="C124" s="79">
        <v>22454</v>
      </c>
      <c r="D124" s="79">
        <v>22081</v>
      </c>
      <c r="E124" s="79">
        <v>260</v>
      </c>
      <c r="F124" s="79">
        <v>113</v>
      </c>
      <c r="G124" s="79">
        <v>0</v>
      </c>
    </row>
    <row r="125" spans="1:7">
      <c r="B125" t="s">
        <v>26</v>
      </c>
      <c r="C125" s="79">
        <v>5653</v>
      </c>
      <c r="D125" s="79">
        <v>5490</v>
      </c>
      <c r="E125" s="79">
        <v>160</v>
      </c>
      <c r="F125" s="79">
        <v>3</v>
      </c>
      <c r="G125" s="79">
        <v>0</v>
      </c>
    </row>
    <row r="126" spans="1:7">
      <c r="B126" t="s">
        <v>28</v>
      </c>
      <c r="C126" s="79">
        <v>5659</v>
      </c>
      <c r="D126" s="79">
        <v>5151</v>
      </c>
      <c r="E126" s="79">
        <v>498</v>
      </c>
      <c r="F126" s="79">
        <v>9</v>
      </c>
      <c r="G126" s="79">
        <v>1</v>
      </c>
    </row>
    <row r="127" spans="1:7">
      <c r="B127" t="s">
        <v>29</v>
      </c>
      <c r="C127" s="79">
        <v>3514</v>
      </c>
      <c r="D127" s="79">
        <v>3490</v>
      </c>
      <c r="E127" s="79">
        <v>24</v>
      </c>
      <c r="F127" s="79">
        <v>0</v>
      </c>
      <c r="G127" s="79">
        <v>0</v>
      </c>
    </row>
    <row r="128" spans="1:7">
      <c r="B128" t="s">
        <v>30</v>
      </c>
      <c r="C128" s="79">
        <v>7968</v>
      </c>
      <c r="D128" s="79">
        <v>7508</v>
      </c>
      <c r="E128" s="79">
        <v>453</v>
      </c>
      <c r="F128" s="79">
        <v>7</v>
      </c>
      <c r="G128" s="79">
        <v>0</v>
      </c>
    </row>
    <row r="129" spans="1:8">
      <c r="B129" t="s">
        <v>32</v>
      </c>
      <c r="C129" s="79">
        <v>4505</v>
      </c>
      <c r="D129" s="79">
        <v>4457</v>
      </c>
      <c r="E129" s="79">
        <v>27</v>
      </c>
      <c r="F129" s="79">
        <v>21</v>
      </c>
      <c r="G129" s="79">
        <v>0</v>
      </c>
    </row>
    <row r="130" spans="1:8">
      <c r="B130" t="s">
        <v>37</v>
      </c>
      <c r="C130" s="79">
        <v>10412</v>
      </c>
      <c r="D130" s="79">
        <v>9304</v>
      </c>
      <c r="E130" s="79">
        <v>1105</v>
      </c>
      <c r="F130" s="79">
        <v>3</v>
      </c>
      <c r="G130" s="79">
        <v>0</v>
      </c>
    </row>
    <row r="131" spans="1:8">
      <c r="B131" t="s">
        <v>38</v>
      </c>
      <c r="C131" s="79">
        <v>35045</v>
      </c>
      <c r="D131" s="79">
        <v>33945</v>
      </c>
      <c r="E131" s="79">
        <v>1064</v>
      </c>
      <c r="F131" s="79">
        <v>36</v>
      </c>
      <c r="G131" s="79">
        <v>0</v>
      </c>
    </row>
    <row r="132" spans="1:8">
      <c r="B132" t="s">
        <v>42</v>
      </c>
      <c r="C132" s="79">
        <v>1146</v>
      </c>
      <c r="D132" s="79">
        <v>1144</v>
      </c>
      <c r="E132" s="79">
        <v>2</v>
      </c>
      <c r="F132" s="79">
        <v>0</v>
      </c>
      <c r="G132" s="79">
        <v>0</v>
      </c>
    </row>
    <row r="133" spans="1:8">
      <c r="B133" t="s">
        <v>44</v>
      </c>
      <c r="C133" s="79">
        <v>12067</v>
      </c>
      <c r="D133" s="79">
        <v>11048</v>
      </c>
      <c r="E133" s="79">
        <v>974</v>
      </c>
      <c r="F133" s="79">
        <v>45</v>
      </c>
      <c r="G133" s="79">
        <v>0</v>
      </c>
    </row>
    <row r="134" spans="1:8">
      <c r="B134" t="s">
        <v>45</v>
      </c>
      <c r="C134" s="79">
        <v>8508</v>
      </c>
      <c r="D134" s="79">
        <v>8383</v>
      </c>
      <c r="E134" s="79">
        <v>120</v>
      </c>
      <c r="F134" s="79">
        <v>3</v>
      </c>
      <c r="G134" s="79">
        <v>2</v>
      </c>
    </row>
    <row r="135" spans="1:8">
      <c r="B135" t="s">
        <v>46</v>
      </c>
      <c r="C135" s="79">
        <v>714</v>
      </c>
      <c r="D135" s="79">
        <v>696</v>
      </c>
      <c r="E135" s="79">
        <v>18</v>
      </c>
      <c r="F135" s="79">
        <v>0</v>
      </c>
      <c r="G135" s="79">
        <v>0</v>
      </c>
    </row>
    <row r="138" spans="1:8">
      <c r="A138" s="273" t="s">
        <v>96</v>
      </c>
      <c r="B138" s="273"/>
      <c r="C138" s="273"/>
      <c r="D138" s="273"/>
      <c r="E138" s="273"/>
      <c r="F138" s="273"/>
      <c r="H138" t="s">
        <v>49</v>
      </c>
    </row>
    <row r="139" spans="1:8">
      <c r="C139" s="202"/>
      <c r="D139" s="202"/>
      <c r="E139" s="208"/>
      <c r="F139" s="202"/>
    </row>
    <row r="140" spans="1:8">
      <c r="A140" s="180"/>
      <c r="B140" s="180"/>
      <c r="C140" s="266" t="s">
        <v>97</v>
      </c>
      <c r="D140" s="266"/>
      <c r="E140" s="266"/>
      <c r="F140" s="266"/>
    </row>
    <row r="141" spans="1:8">
      <c r="A141" s="268" t="s">
        <v>54</v>
      </c>
      <c r="B141" s="268"/>
      <c r="C141" s="267"/>
      <c r="D141" s="267"/>
      <c r="E141" s="267"/>
      <c r="F141" s="267"/>
    </row>
    <row r="142" spans="1:8" ht="30">
      <c r="A142" s="268"/>
      <c r="B142" s="268"/>
      <c r="C142" s="203" t="s">
        <v>72</v>
      </c>
      <c r="D142" s="204" t="s">
        <v>98</v>
      </c>
      <c r="E142" s="204" t="s">
        <v>99</v>
      </c>
      <c r="F142" s="204" t="s">
        <v>91</v>
      </c>
    </row>
    <row r="143" spans="1:8">
      <c r="A143" s="184"/>
      <c r="B143" s="184"/>
      <c r="C143" s="205"/>
      <c r="D143" s="206"/>
      <c r="E143" s="206"/>
      <c r="F143" s="206"/>
    </row>
    <row r="144" spans="1:8">
      <c r="A144" s="18"/>
      <c r="B144" s="18"/>
      <c r="C144" s="207"/>
      <c r="D144" s="207"/>
      <c r="E144" s="207"/>
      <c r="F144" s="207"/>
    </row>
    <row r="145" spans="1:22">
      <c r="A145" t="s">
        <v>86</v>
      </c>
      <c r="C145" s="79">
        <v>1364739</v>
      </c>
      <c r="D145" s="79">
        <v>1251818</v>
      </c>
      <c r="E145" s="79">
        <v>108882</v>
      </c>
      <c r="F145" s="79">
        <v>4039</v>
      </c>
    </row>
    <row r="146" spans="1:22">
      <c r="B146" s="79"/>
      <c r="C146" s="79"/>
      <c r="D146" s="79"/>
      <c r="E146" s="79"/>
      <c r="F146" s="79"/>
    </row>
    <row r="147" spans="1:22" ht="30">
      <c r="B147" t="s">
        <v>69</v>
      </c>
      <c r="C147" s="79">
        <v>170370</v>
      </c>
      <c r="D147" s="79">
        <v>161179</v>
      </c>
      <c r="E147" s="79">
        <v>8800</v>
      </c>
      <c r="F147" s="79">
        <v>391</v>
      </c>
      <c r="J147" s="204" t="s">
        <v>98</v>
      </c>
      <c r="K147" s="204" t="s">
        <v>99</v>
      </c>
      <c r="L147" s="204" t="s">
        <v>91</v>
      </c>
      <c r="N147" s="79"/>
      <c r="O147" s="204" t="s">
        <v>98</v>
      </c>
      <c r="P147" s="204" t="s">
        <v>99</v>
      </c>
      <c r="Q147" s="204" t="s">
        <v>91</v>
      </c>
      <c r="T147" s="204" t="s">
        <v>98</v>
      </c>
      <c r="U147" s="204" t="s">
        <v>99</v>
      </c>
      <c r="V147" s="204" t="s">
        <v>91</v>
      </c>
    </row>
    <row r="148" spans="1:22">
      <c r="B148" t="s">
        <v>10</v>
      </c>
      <c r="C148" s="79">
        <v>15391</v>
      </c>
      <c r="D148" s="79">
        <v>13594</v>
      </c>
      <c r="E148" s="79">
        <v>1687</v>
      </c>
      <c r="F148" s="79">
        <v>110</v>
      </c>
      <c r="H148" s="79">
        <v>17</v>
      </c>
      <c r="I148" t="s">
        <v>46</v>
      </c>
      <c r="J148" s="79">
        <v>904</v>
      </c>
      <c r="K148" s="79">
        <v>14</v>
      </c>
      <c r="L148" s="79">
        <v>0</v>
      </c>
      <c r="O148" s="63">
        <f>(O149/$M$165)*100</f>
        <v>94.605270881023657</v>
      </c>
      <c r="P148" s="63">
        <f>(P149/$M$165)*100</f>
        <v>5.1652286200622175</v>
      </c>
      <c r="Q148" s="63">
        <f>(Q149/$M$165)*100</f>
        <v>0.22950049891412808</v>
      </c>
      <c r="S148" t="s">
        <v>46</v>
      </c>
      <c r="T148" s="210">
        <f t="shared" ref="T148:T164" si="5">(J148/$J$165)*100</f>
        <v>0.5608671104796531</v>
      </c>
      <c r="U148" s="79">
        <f t="shared" ref="U148:U164" si="6">(K148/$K$165)*100</f>
        <v>0.15909090909090909</v>
      </c>
      <c r="V148" s="79">
        <f t="shared" ref="V148:V164" si="7">(L148/$L$165)*100</f>
        <v>0</v>
      </c>
    </row>
    <row r="149" spans="1:22">
      <c r="B149" t="s">
        <v>11</v>
      </c>
      <c r="C149" s="79">
        <v>6798</v>
      </c>
      <c r="D149" s="79">
        <v>6188</v>
      </c>
      <c r="E149" s="79">
        <v>610</v>
      </c>
      <c r="F149" s="79">
        <v>0</v>
      </c>
      <c r="H149" s="79">
        <v>16</v>
      </c>
      <c r="I149" t="s">
        <v>45</v>
      </c>
      <c r="J149" s="79">
        <v>6517</v>
      </c>
      <c r="K149" s="79">
        <v>271</v>
      </c>
      <c r="L149" s="79">
        <v>118</v>
      </c>
      <c r="O149" s="200">
        <f>J165</f>
        <v>161179</v>
      </c>
      <c r="P149" s="200">
        <f>K165</f>
        <v>8800</v>
      </c>
      <c r="Q149" s="200">
        <f>L165</f>
        <v>391</v>
      </c>
      <c r="S149" t="s">
        <v>45</v>
      </c>
      <c r="T149" s="210">
        <f t="shared" si="5"/>
        <v>4.0433307068538706</v>
      </c>
      <c r="U149" s="79">
        <f t="shared" si="6"/>
        <v>3.0795454545454546</v>
      </c>
      <c r="V149" s="79">
        <f t="shared" si="7"/>
        <v>30.179028132992325</v>
      </c>
    </row>
    <row r="150" spans="1:22">
      <c r="B150" t="s">
        <v>12</v>
      </c>
      <c r="C150" s="79">
        <v>4921</v>
      </c>
      <c r="D150" s="79">
        <v>4881</v>
      </c>
      <c r="E150" s="79">
        <v>39</v>
      </c>
      <c r="F150" s="79">
        <v>1</v>
      </c>
      <c r="H150" s="79">
        <v>15</v>
      </c>
      <c r="I150" t="s">
        <v>44</v>
      </c>
      <c r="J150" s="79">
        <v>10793</v>
      </c>
      <c r="K150" s="79">
        <v>1000</v>
      </c>
      <c r="L150" s="79">
        <v>2</v>
      </c>
      <c r="S150" t="s">
        <v>44</v>
      </c>
      <c r="T150" s="210">
        <f t="shared" si="5"/>
        <v>6.6962817736801945</v>
      </c>
      <c r="U150" s="79">
        <f t="shared" si="6"/>
        <v>11.363636363636363</v>
      </c>
      <c r="V150" s="79">
        <f t="shared" si="7"/>
        <v>0.51150895140664965</v>
      </c>
    </row>
    <row r="151" spans="1:22">
      <c r="B151" t="s">
        <v>13</v>
      </c>
      <c r="C151" s="79">
        <v>3127</v>
      </c>
      <c r="D151" s="79">
        <v>2870</v>
      </c>
      <c r="E151" s="79">
        <v>224</v>
      </c>
      <c r="F151" s="79">
        <v>33</v>
      </c>
      <c r="H151" s="79">
        <v>14</v>
      </c>
      <c r="I151" t="s">
        <v>42</v>
      </c>
      <c r="J151" s="79">
        <v>1416</v>
      </c>
      <c r="K151" s="79">
        <v>3</v>
      </c>
      <c r="L151" s="79">
        <v>0</v>
      </c>
      <c r="S151" t="s">
        <v>42</v>
      </c>
      <c r="T151" s="210">
        <f t="shared" si="5"/>
        <v>0.87852635889290787</v>
      </c>
      <c r="U151" s="79">
        <f t="shared" si="6"/>
        <v>3.4090909090909095E-2</v>
      </c>
      <c r="V151" s="79">
        <f t="shared" si="7"/>
        <v>0</v>
      </c>
    </row>
    <row r="152" spans="1:22">
      <c r="B152" t="s">
        <v>23</v>
      </c>
      <c r="C152" s="79">
        <v>3362</v>
      </c>
      <c r="D152" s="79">
        <v>3319</v>
      </c>
      <c r="E152" s="79">
        <v>43</v>
      </c>
      <c r="F152" s="79">
        <v>0</v>
      </c>
      <c r="H152" s="79">
        <v>13</v>
      </c>
      <c r="I152" t="s">
        <v>38</v>
      </c>
      <c r="J152" s="79">
        <v>36184</v>
      </c>
      <c r="K152" s="79">
        <v>1392</v>
      </c>
      <c r="L152" s="79">
        <v>5</v>
      </c>
      <c r="S152" t="s">
        <v>38</v>
      </c>
      <c r="T152" s="210">
        <f t="shared" si="5"/>
        <v>22.449574696455493</v>
      </c>
      <c r="U152" s="79">
        <f t="shared" si="6"/>
        <v>15.818181818181817</v>
      </c>
      <c r="V152" s="79">
        <f t="shared" si="7"/>
        <v>1.2787723785166241</v>
      </c>
    </row>
    <row r="153" spans="1:22">
      <c r="B153" t="s">
        <v>24</v>
      </c>
      <c r="C153" s="79">
        <v>40086</v>
      </c>
      <c r="D153" s="79">
        <v>39224</v>
      </c>
      <c r="E153" s="79">
        <v>779</v>
      </c>
      <c r="F153" s="79">
        <v>83</v>
      </c>
      <c r="H153" s="79">
        <v>12</v>
      </c>
      <c r="I153" t="s">
        <v>37</v>
      </c>
      <c r="J153" s="79">
        <v>10842</v>
      </c>
      <c r="K153" s="79">
        <v>1231</v>
      </c>
      <c r="L153" s="79">
        <v>1</v>
      </c>
      <c r="S153" t="s">
        <v>37</v>
      </c>
      <c r="T153" s="210">
        <f t="shared" si="5"/>
        <v>6.7266827564384943</v>
      </c>
      <c r="U153" s="79">
        <f t="shared" si="6"/>
        <v>13.988636363636363</v>
      </c>
      <c r="V153" s="79">
        <f t="shared" si="7"/>
        <v>0.25575447570332482</v>
      </c>
    </row>
    <row r="154" spans="1:22">
      <c r="B154" t="s">
        <v>26</v>
      </c>
      <c r="C154" s="79">
        <v>7155</v>
      </c>
      <c r="D154" s="79">
        <v>6938</v>
      </c>
      <c r="E154" s="79">
        <v>216</v>
      </c>
      <c r="F154" s="79">
        <v>1</v>
      </c>
      <c r="H154" s="79">
        <v>11</v>
      </c>
      <c r="I154" t="s">
        <v>32</v>
      </c>
      <c r="J154" s="79">
        <v>3577</v>
      </c>
      <c r="K154" s="79">
        <v>84</v>
      </c>
      <c r="L154" s="79">
        <v>11</v>
      </c>
      <c r="S154" t="s">
        <v>32</v>
      </c>
      <c r="T154" s="210">
        <f t="shared" si="5"/>
        <v>2.2192717413558838</v>
      </c>
      <c r="U154" s="79">
        <f t="shared" si="6"/>
        <v>0.95454545454545459</v>
      </c>
      <c r="V154" s="79">
        <f t="shared" si="7"/>
        <v>2.8132992327365729</v>
      </c>
    </row>
    <row r="155" spans="1:22">
      <c r="B155" t="s">
        <v>28</v>
      </c>
      <c r="C155" s="79">
        <v>5603</v>
      </c>
      <c r="D155" s="79">
        <v>4937</v>
      </c>
      <c r="E155" s="79">
        <v>649</v>
      </c>
      <c r="F155" s="79">
        <v>17</v>
      </c>
      <c r="H155" s="79">
        <v>10</v>
      </c>
      <c r="I155" t="s">
        <v>30</v>
      </c>
      <c r="J155" s="79">
        <v>6050</v>
      </c>
      <c r="K155" s="79">
        <v>524</v>
      </c>
      <c r="L155" s="79">
        <v>7</v>
      </c>
      <c r="S155" t="s">
        <v>30</v>
      </c>
      <c r="T155" s="210">
        <f t="shared" si="5"/>
        <v>3.7535907283206869</v>
      </c>
      <c r="U155" s="79">
        <f t="shared" si="6"/>
        <v>5.954545454545455</v>
      </c>
      <c r="V155" s="79">
        <f t="shared" si="7"/>
        <v>1.7902813299232736</v>
      </c>
    </row>
    <row r="156" spans="1:22">
      <c r="B156" t="s">
        <v>29</v>
      </c>
      <c r="C156" s="79">
        <v>2981</v>
      </c>
      <c r="D156" s="79">
        <v>2945</v>
      </c>
      <c r="E156" s="79">
        <v>34</v>
      </c>
      <c r="F156" s="79">
        <v>2</v>
      </c>
      <c r="H156" s="79">
        <v>9</v>
      </c>
      <c r="I156" t="s">
        <v>29</v>
      </c>
      <c r="J156" s="79">
        <v>2945</v>
      </c>
      <c r="K156" s="79">
        <v>34</v>
      </c>
      <c r="L156" s="79">
        <v>2</v>
      </c>
      <c r="S156" t="s">
        <v>29</v>
      </c>
      <c r="T156" s="210">
        <f t="shared" si="5"/>
        <v>1.8271611065957725</v>
      </c>
      <c r="U156" s="79">
        <f t="shared" si="6"/>
        <v>0.38636363636363635</v>
      </c>
      <c r="V156" s="79">
        <f t="shared" si="7"/>
        <v>0.51150895140664965</v>
      </c>
    </row>
    <row r="157" spans="1:22">
      <c r="B157" t="s">
        <v>30</v>
      </c>
      <c r="C157" s="79">
        <v>6581</v>
      </c>
      <c r="D157" s="79">
        <v>6050</v>
      </c>
      <c r="E157" s="79">
        <v>524</v>
      </c>
      <c r="F157" s="79">
        <v>7</v>
      </c>
      <c r="H157" s="79">
        <v>8</v>
      </c>
      <c r="I157" t="s">
        <v>28</v>
      </c>
      <c r="J157" s="79">
        <v>4937</v>
      </c>
      <c r="K157" s="79">
        <v>649</v>
      </c>
      <c r="L157" s="79">
        <v>17</v>
      </c>
      <c r="S157" t="s">
        <v>28</v>
      </c>
      <c r="T157" s="210">
        <f t="shared" si="5"/>
        <v>3.0630541199535921</v>
      </c>
      <c r="U157" s="79">
        <f t="shared" si="6"/>
        <v>7.375</v>
      </c>
      <c r="V157" s="79">
        <f t="shared" si="7"/>
        <v>4.3478260869565215</v>
      </c>
    </row>
    <row r="158" spans="1:22">
      <c r="B158" t="s">
        <v>32</v>
      </c>
      <c r="C158" s="79">
        <v>3672</v>
      </c>
      <c r="D158" s="79">
        <v>3577</v>
      </c>
      <c r="E158" s="79">
        <v>84</v>
      </c>
      <c r="F158" s="79">
        <v>11</v>
      </c>
      <c r="H158" s="79">
        <v>7</v>
      </c>
      <c r="I158" t="s">
        <v>26</v>
      </c>
      <c r="J158" s="79">
        <v>6938</v>
      </c>
      <c r="K158" s="79">
        <v>216</v>
      </c>
      <c r="L158" s="79">
        <v>1</v>
      </c>
      <c r="S158" t="s">
        <v>26</v>
      </c>
      <c r="T158" s="210">
        <f t="shared" si="5"/>
        <v>4.3045309872874258</v>
      </c>
      <c r="U158" s="79">
        <f t="shared" si="6"/>
        <v>2.4545454545454546</v>
      </c>
      <c r="V158" s="79">
        <f t="shared" si="7"/>
        <v>0.25575447570332482</v>
      </c>
    </row>
    <row r="159" spans="1:22">
      <c r="B159" t="s">
        <v>37</v>
      </c>
      <c r="C159" s="79">
        <v>12074</v>
      </c>
      <c r="D159" s="79">
        <v>10842</v>
      </c>
      <c r="E159" s="79">
        <v>1231</v>
      </c>
      <c r="F159" s="79">
        <v>1</v>
      </c>
      <c r="H159" s="79">
        <v>6</v>
      </c>
      <c r="I159" t="s">
        <v>24</v>
      </c>
      <c r="J159" s="79">
        <v>39224</v>
      </c>
      <c r="K159" s="79">
        <v>779</v>
      </c>
      <c r="L159" s="79">
        <v>83</v>
      </c>
      <c r="S159" t="s">
        <v>24</v>
      </c>
      <c r="T159" s="210">
        <f t="shared" si="5"/>
        <v>24.335676483909193</v>
      </c>
      <c r="U159" s="79">
        <f t="shared" si="6"/>
        <v>8.8522727272727266</v>
      </c>
      <c r="V159" s="79">
        <f t="shared" si="7"/>
        <v>21.227621483375959</v>
      </c>
    </row>
    <row r="160" spans="1:22">
      <c r="B160" t="s">
        <v>38</v>
      </c>
      <c r="C160" s="79">
        <v>37581</v>
      </c>
      <c r="D160" s="79">
        <v>36184</v>
      </c>
      <c r="E160" s="79">
        <v>1392</v>
      </c>
      <c r="F160" s="79">
        <v>5</v>
      </c>
      <c r="H160" s="79">
        <v>5</v>
      </c>
      <c r="I160" t="s">
        <v>23</v>
      </c>
      <c r="J160" s="79">
        <v>3319</v>
      </c>
      <c r="K160" s="79">
        <v>43</v>
      </c>
      <c r="L160" s="79">
        <v>0</v>
      </c>
      <c r="S160" t="s">
        <v>23</v>
      </c>
      <c r="T160" s="210">
        <f t="shared" si="5"/>
        <v>2.0592012607101422</v>
      </c>
      <c r="U160" s="79">
        <f t="shared" si="6"/>
        <v>0.48863636363636365</v>
      </c>
      <c r="V160" s="79">
        <f t="shared" si="7"/>
        <v>0</v>
      </c>
    </row>
    <row r="161" spans="1:22">
      <c r="B161" t="s">
        <v>42</v>
      </c>
      <c r="C161" s="79">
        <v>1419</v>
      </c>
      <c r="D161" s="79">
        <v>1416</v>
      </c>
      <c r="E161" s="79">
        <v>3</v>
      </c>
      <c r="F161" s="79">
        <v>0</v>
      </c>
      <c r="H161" s="79">
        <v>4</v>
      </c>
      <c r="I161" t="s">
        <v>13</v>
      </c>
      <c r="J161" s="79">
        <v>2870</v>
      </c>
      <c r="K161" s="79">
        <v>224</v>
      </c>
      <c r="L161" s="79">
        <v>33</v>
      </c>
      <c r="S161" t="s">
        <v>13</v>
      </c>
      <c r="T161" s="210">
        <f t="shared" si="5"/>
        <v>1.7806289901289869</v>
      </c>
      <c r="U161" s="79">
        <f t="shared" si="6"/>
        <v>2.5454545454545454</v>
      </c>
      <c r="V161" s="79">
        <f t="shared" si="7"/>
        <v>8.4398976982097178</v>
      </c>
    </row>
    <row r="162" spans="1:22">
      <c r="B162" t="s">
        <v>44</v>
      </c>
      <c r="C162" s="79">
        <v>11795</v>
      </c>
      <c r="D162" s="79">
        <v>10793</v>
      </c>
      <c r="E162" s="79">
        <v>1000</v>
      </c>
      <c r="F162" s="79">
        <v>2</v>
      </c>
      <c r="H162" s="79">
        <v>3</v>
      </c>
      <c r="I162" t="s">
        <v>12</v>
      </c>
      <c r="J162" s="79">
        <v>4881</v>
      </c>
      <c r="K162" s="79">
        <v>39</v>
      </c>
      <c r="L162" s="79">
        <v>1</v>
      </c>
      <c r="S162" t="s">
        <v>12</v>
      </c>
      <c r="T162" s="210">
        <f t="shared" si="5"/>
        <v>3.0283101396583922</v>
      </c>
      <c r="U162" s="79">
        <f t="shared" si="6"/>
        <v>0.44318181818181818</v>
      </c>
      <c r="V162" s="79">
        <f t="shared" si="7"/>
        <v>0.25575447570332482</v>
      </c>
    </row>
    <row r="163" spans="1:22">
      <c r="B163" t="s">
        <v>45</v>
      </c>
      <c r="C163" s="79">
        <v>6906</v>
      </c>
      <c r="D163" s="79">
        <v>6517</v>
      </c>
      <c r="E163" s="79">
        <v>271</v>
      </c>
      <c r="F163" s="79">
        <v>118</v>
      </c>
      <c r="H163" s="79">
        <v>2</v>
      </c>
      <c r="I163" t="s">
        <v>11</v>
      </c>
      <c r="J163" s="79">
        <v>6188</v>
      </c>
      <c r="K163" s="79">
        <v>610</v>
      </c>
      <c r="L163" s="79">
        <v>0</v>
      </c>
      <c r="S163" t="s">
        <v>11</v>
      </c>
      <c r="T163" s="210">
        <f t="shared" si="5"/>
        <v>3.8392098226195723</v>
      </c>
      <c r="U163" s="79">
        <f t="shared" si="6"/>
        <v>6.9318181818181817</v>
      </c>
      <c r="V163" s="79">
        <f t="shared" si="7"/>
        <v>0</v>
      </c>
    </row>
    <row r="164" spans="1:22">
      <c r="B164" t="s">
        <v>46</v>
      </c>
      <c r="C164" s="79">
        <v>918</v>
      </c>
      <c r="D164" s="79">
        <v>904</v>
      </c>
      <c r="E164" s="79">
        <v>14</v>
      </c>
      <c r="F164" s="79">
        <v>0</v>
      </c>
      <c r="H164" s="79">
        <v>1</v>
      </c>
      <c r="I164" t="s">
        <v>10</v>
      </c>
      <c r="J164" s="79">
        <v>13594</v>
      </c>
      <c r="K164" s="79">
        <v>1687</v>
      </c>
      <c r="L164" s="79">
        <v>110</v>
      </c>
      <c r="S164" t="s">
        <v>10</v>
      </c>
      <c r="T164" s="210">
        <f t="shared" si="5"/>
        <v>8.4341012166597373</v>
      </c>
      <c r="U164" s="79">
        <f t="shared" si="6"/>
        <v>19.170454545454547</v>
      </c>
      <c r="V164" s="79">
        <f t="shared" si="7"/>
        <v>28.132992327365731</v>
      </c>
    </row>
    <row r="165" spans="1:22">
      <c r="J165" s="200">
        <f>SUM(J148:J164)</f>
        <v>161179</v>
      </c>
      <c r="K165" s="200">
        <f t="shared" ref="K165:L165" si="8">SUM(K148:K164)</f>
        <v>8800</v>
      </c>
      <c r="L165" s="200">
        <f t="shared" si="8"/>
        <v>391</v>
      </c>
      <c r="M165" s="200">
        <v>170370</v>
      </c>
      <c r="T165" s="217">
        <f>SUM(T148:T164)</f>
        <v>99.999999999999986</v>
      </c>
      <c r="U165" s="217">
        <f t="shared" ref="U165:V165" si="9">SUM(U148:U164)</f>
        <v>99.999999999999986</v>
      </c>
      <c r="V165" s="217">
        <f t="shared" si="9"/>
        <v>100</v>
      </c>
    </row>
    <row r="167" spans="1:22">
      <c r="A167" s="211" t="s">
        <v>100</v>
      </c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</row>
    <row r="168" spans="1:22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</row>
    <row r="169" spans="1:22" ht="45">
      <c r="A169" s="212" t="s">
        <v>54</v>
      </c>
      <c r="B169" s="213" t="s">
        <v>72</v>
      </c>
      <c r="C169" s="213" t="s">
        <v>101</v>
      </c>
      <c r="D169" s="213" t="s">
        <v>102</v>
      </c>
      <c r="E169" s="213" t="s">
        <v>103</v>
      </c>
      <c r="F169" s="213" t="s">
        <v>104</v>
      </c>
      <c r="G169" s="213" t="s">
        <v>105</v>
      </c>
      <c r="H169" s="213" t="s">
        <v>106</v>
      </c>
      <c r="I169" s="213" t="s">
        <v>107</v>
      </c>
      <c r="J169" s="213" t="s">
        <v>108</v>
      </c>
      <c r="K169" s="213" t="s">
        <v>109</v>
      </c>
      <c r="L169" s="213" t="s">
        <v>92</v>
      </c>
    </row>
    <row r="170" spans="1:22">
      <c r="A170" s="214"/>
      <c r="B170" s="214"/>
      <c r="C170" s="214"/>
      <c r="D170" s="214"/>
      <c r="E170" s="214"/>
      <c r="F170" s="214"/>
      <c r="G170" s="20"/>
      <c r="H170" s="20"/>
      <c r="I170" s="20"/>
      <c r="J170" s="20"/>
      <c r="K170" s="20"/>
      <c r="L170" s="20"/>
    </row>
    <row r="171" spans="1:22">
      <c r="A171" s="215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</row>
    <row r="172" spans="1:22">
      <c r="A172" s="216" t="s">
        <v>86</v>
      </c>
      <c r="B172" s="79">
        <v>1364739</v>
      </c>
      <c r="C172" s="79">
        <v>2320</v>
      </c>
      <c r="D172" s="79">
        <v>133982</v>
      </c>
      <c r="E172" s="79">
        <v>331913</v>
      </c>
      <c r="F172" s="79">
        <v>381289</v>
      </c>
      <c r="G172" s="79">
        <v>295302</v>
      </c>
      <c r="H172" s="79">
        <v>161140</v>
      </c>
      <c r="I172" s="79">
        <v>53373</v>
      </c>
      <c r="J172" s="79">
        <v>4336</v>
      </c>
      <c r="K172" s="79">
        <v>122</v>
      </c>
      <c r="L172" s="79">
        <v>962</v>
      </c>
    </row>
    <row r="173" spans="1:22">
      <c r="A173" s="216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</row>
    <row r="174" spans="1:22">
      <c r="A174" t="s">
        <v>69</v>
      </c>
      <c r="B174" s="79">
        <v>170370</v>
      </c>
      <c r="C174" s="79">
        <v>269</v>
      </c>
      <c r="D174" s="79">
        <v>13060</v>
      </c>
      <c r="E174" s="79">
        <v>37970</v>
      </c>
      <c r="F174" s="79">
        <v>48735</v>
      </c>
      <c r="G174" s="79">
        <v>40757</v>
      </c>
      <c r="H174" s="79">
        <v>22508</v>
      </c>
      <c r="I174" s="79">
        <v>6674</v>
      </c>
      <c r="J174" s="79">
        <v>375</v>
      </c>
      <c r="K174" s="79">
        <v>12</v>
      </c>
      <c r="L174" s="79">
        <v>10</v>
      </c>
    </row>
    <row r="175" spans="1:22">
      <c r="A175" t="s">
        <v>10</v>
      </c>
      <c r="B175" s="79">
        <v>15391</v>
      </c>
      <c r="C175" s="79">
        <v>18</v>
      </c>
      <c r="D175" s="79">
        <v>1209</v>
      </c>
      <c r="E175" s="79">
        <v>3990</v>
      </c>
      <c r="F175" s="79">
        <v>4570</v>
      </c>
      <c r="G175" s="79">
        <v>3365</v>
      </c>
      <c r="H175" s="79">
        <v>1716</v>
      </c>
      <c r="I175" s="79">
        <v>477</v>
      </c>
      <c r="J175" s="79">
        <v>42</v>
      </c>
      <c r="K175" s="79">
        <v>2</v>
      </c>
      <c r="L175" s="79">
        <v>2</v>
      </c>
    </row>
    <row r="176" spans="1:22">
      <c r="A176" t="s">
        <v>11</v>
      </c>
      <c r="B176" s="79">
        <v>6798</v>
      </c>
      <c r="C176" s="79">
        <v>6</v>
      </c>
      <c r="D176" s="79">
        <v>507</v>
      </c>
      <c r="E176" s="79">
        <v>1553</v>
      </c>
      <c r="F176" s="79">
        <v>1984</v>
      </c>
      <c r="G176" s="79">
        <v>1566</v>
      </c>
      <c r="H176" s="79">
        <v>887</v>
      </c>
      <c r="I176" s="79">
        <v>277</v>
      </c>
      <c r="J176" s="79">
        <v>16</v>
      </c>
      <c r="K176" s="79">
        <v>2</v>
      </c>
      <c r="L176" s="79">
        <v>0</v>
      </c>
    </row>
    <row r="177" spans="1:12">
      <c r="A177" t="s">
        <v>12</v>
      </c>
      <c r="B177" s="79">
        <v>4921</v>
      </c>
      <c r="C177" s="79">
        <v>3</v>
      </c>
      <c r="D177" s="79">
        <v>167</v>
      </c>
      <c r="E177" s="79">
        <v>857</v>
      </c>
      <c r="F177" s="79">
        <v>1331</v>
      </c>
      <c r="G177" s="79">
        <v>1490</v>
      </c>
      <c r="H177" s="79">
        <v>859</v>
      </c>
      <c r="I177" s="79">
        <v>208</v>
      </c>
      <c r="J177" s="79">
        <v>6</v>
      </c>
      <c r="K177" s="79">
        <v>0</v>
      </c>
      <c r="L177" s="79">
        <v>0</v>
      </c>
    </row>
    <row r="178" spans="1:12">
      <c r="A178" t="s">
        <v>13</v>
      </c>
      <c r="B178" s="79">
        <v>3127</v>
      </c>
      <c r="C178" s="79">
        <v>3</v>
      </c>
      <c r="D178" s="79">
        <v>232</v>
      </c>
      <c r="E178" s="79">
        <v>870</v>
      </c>
      <c r="F178" s="79">
        <v>929</v>
      </c>
      <c r="G178" s="79">
        <v>700</v>
      </c>
      <c r="H178" s="79">
        <v>309</v>
      </c>
      <c r="I178" s="79">
        <v>80</v>
      </c>
      <c r="J178" s="79">
        <v>2</v>
      </c>
      <c r="K178" s="79">
        <v>2</v>
      </c>
      <c r="L178" s="79">
        <v>0</v>
      </c>
    </row>
    <row r="179" spans="1:12">
      <c r="A179" t="s">
        <v>23</v>
      </c>
      <c r="B179" s="79">
        <v>3362</v>
      </c>
      <c r="C179" s="79">
        <v>10</v>
      </c>
      <c r="D179" s="79">
        <v>297</v>
      </c>
      <c r="E179" s="79">
        <v>828</v>
      </c>
      <c r="F179" s="79">
        <v>969</v>
      </c>
      <c r="G179" s="79">
        <v>718</v>
      </c>
      <c r="H179" s="79">
        <v>426</v>
      </c>
      <c r="I179" s="79">
        <v>108</v>
      </c>
      <c r="J179" s="79">
        <v>6</v>
      </c>
      <c r="K179" s="79">
        <v>0</v>
      </c>
      <c r="L179" s="79">
        <v>0</v>
      </c>
    </row>
    <row r="180" spans="1:12">
      <c r="A180" t="s">
        <v>24</v>
      </c>
      <c r="B180" s="79">
        <v>40086</v>
      </c>
      <c r="C180" s="79">
        <v>115</v>
      </c>
      <c r="D180" s="79">
        <v>4017</v>
      </c>
      <c r="E180" s="79">
        <v>9058</v>
      </c>
      <c r="F180" s="79">
        <v>11056</v>
      </c>
      <c r="G180" s="79">
        <v>9065</v>
      </c>
      <c r="H180" s="79">
        <v>5086</v>
      </c>
      <c r="I180" s="79">
        <v>1605</v>
      </c>
      <c r="J180" s="79">
        <v>83</v>
      </c>
      <c r="K180" s="79">
        <v>0</v>
      </c>
      <c r="L180" s="79">
        <v>1</v>
      </c>
    </row>
    <row r="181" spans="1:12">
      <c r="A181" t="s">
        <v>26</v>
      </c>
      <c r="B181" s="79">
        <v>7155</v>
      </c>
      <c r="C181" s="79">
        <v>11</v>
      </c>
      <c r="D181" s="79">
        <v>505</v>
      </c>
      <c r="E181" s="79">
        <v>1529</v>
      </c>
      <c r="F181" s="79">
        <v>2055</v>
      </c>
      <c r="G181" s="79">
        <v>1784</v>
      </c>
      <c r="H181" s="79">
        <v>971</v>
      </c>
      <c r="I181" s="79">
        <v>281</v>
      </c>
      <c r="J181" s="79">
        <v>18</v>
      </c>
      <c r="K181" s="79">
        <v>0</v>
      </c>
      <c r="L181" s="79">
        <v>1</v>
      </c>
    </row>
    <row r="182" spans="1:12">
      <c r="A182" t="s">
        <v>28</v>
      </c>
      <c r="B182" s="79">
        <v>5603</v>
      </c>
      <c r="C182" s="79">
        <v>3</v>
      </c>
      <c r="D182" s="79">
        <v>371</v>
      </c>
      <c r="E182" s="79">
        <v>1231</v>
      </c>
      <c r="F182" s="79">
        <v>1594</v>
      </c>
      <c r="G182" s="79">
        <v>1355</v>
      </c>
      <c r="H182" s="79">
        <v>805</v>
      </c>
      <c r="I182" s="79">
        <v>231</v>
      </c>
      <c r="J182" s="79">
        <v>13</v>
      </c>
      <c r="K182" s="79">
        <v>0</v>
      </c>
      <c r="L182" s="79">
        <v>0</v>
      </c>
    </row>
    <row r="183" spans="1:12">
      <c r="A183" t="s">
        <v>29</v>
      </c>
      <c r="B183" s="79">
        <v>2981</v>
      </c>
      <c r="C183" s="79">
        <v>6</v>
      </c>
      <c r="D183" s="79">
        <v>359</v>
      </c>
      <c r="E183" s="79">
        <v>903</v>
      </c>
      <c r="F183" s="79">
        <v>826</v>
      </c>
      <c r="G183" s="79">
        <v>547</v>
      </c>
      <c r="H183" s="79">
        <v>244</v>
      </c>
      <c r="I183" s="79">
        <v>90</v>
      </c>
      <c r="J183" s="79">
        <v>6</v>
      </c>
      <c r="K183" s="79">
        <v>0</v>
      </c>
      <c r="L183" s="79">
        <v>0</v>
      </c>
    </row>
    <row r="184" spans="1:12">
      <c r="A184" t="s">
        <v>30</v>
      </c>
      <c r="B184" s="79">
        <v>6581</v>
      </c>
      <c r="C184" s="79">
        <v>4</v>
      </c>
      <c r="D184" s="79">
        <v>410</v>
      </c>
      <c r="E184" s="79">
        <v>1481</v>
      </c>
      <c r="F184" s="79">
        <v>1977</v>
      </c>
      <c r="G184" s="79">
        <v>1572</v>
      </c>
      <c r="H184" s="79">
        <v>864</v>
      </c>
      <c r="I184" s="79">
        <v>258</v>
      </c>
      <c r="J184" s="79">
        <v>14</v>
      </c>
      <c r="K184" s="79">
        <v>1</v>
      </c>
      <c r="L184" s="79">
        <v>0</v>
      </c>
    </row>
    <row r="185" spans="1:12">
      <c r="A185" t="s">
        <v>32</v>
      </c>
      <c r="B185" s="79">
        <v>3672</v>
      </c>
      <c r="C185" s="79">
        <v>2</v>
      </c>
      <c r="D185" s="79">
        <v>241</v>
      </c>
      <c r="E185" s="79">
        <v>818</v>
      </c>
      <c r="F185" s="79">
        <v>1119</v>
      </c>
      <c r="G185" s="79">
        <v>883</v>
      </c>
      <c r="H185" s="79">
        <v>463</v>
      </c>
      <c r="I185" s="79">
        <v>142</v>
      </c>
      <c r="J185" s="79">
        <v>3</v>
      </c>
      <c r="K185" s="79">
        <v>1</v>
      </c>
      <c r="L185" s="79">
        <v>0</v>
      </c>
    </row>
    <row r="186" spans="1:12">
      <c r="A186" t="s">
        <v>37</v>
      </c>
      <c r="B186" s="79">
        <v>12074</v>
      </c>
      <c r="C186" s="79">
        <v>17</v>
      </c>
      <c r="D186" s="79">
        <v>847</v>
      </c>
      <c r="E186" s="79">
        <v>2567</v>
      </c>
      <c r="F186" s="79">
        <v>3350</v>
      </c>
      <c r="G186" s="79">
        <v>2955</v>
      </c>
      <c r="H186" s="79">
        <v>1721</v>
      </c>
      <c r="I186" s="79">
        <v>577</v>
      </c>
      <c r="J186" s="79">
        <v>36</v>
      </c>
      <c r="K186" s="79">
        <v>1</v>
      </c>
      <c r="L186" s="79">
        <v>3</v>
      </c>
    </row>
    <row r="187" spans="1:12">
      <c r="A187" t="s">
        <v>38</v>
      </c>
      <c r="B187" s="79">
        <v>37581</v>
      </c>
      <c r="C187" s="79">
        <v>42</v>
      </c>
      <c r="D187" s="79">
        <v>2510</v>
      </c>
      <c r="E187" s="79">
        <v>7905</v>
      </c>
      <c r="F187" s="79">
        <v>10903</v>
      </c>
      <c r="G187" s="79">
        <v>9462</v>
      </c>
      <c r="H187" s="79">
        <v>5151</v>
      </c>
      <c r="I187" s="79">
        <v>1510</v>
      </c>
      <c r="J187" s="79">
        <v>92</v>
      </c>
      <c r="K187" s="79">
        <v>3</v>
      </c>
      <c r="L187" s="79">
        <v>3</v>
      </c>
    </row>
    <row r="188" spans="1:12">
      <c r="A188" t="s">
        <v>42</v>
      </c>
      <c r="B188" s="79">
        <v>1419</v>
      </c>
      <c r="C188" s="79">
        <v>0</v>
      </c>
      <c r="D188" s="79">
        <v>33</v>
      </c>
      <c r="E188" s="79">
        <v>218</v>
      </c>
      <c r="F188" s="79">
        <v>355</v>
      </c>
      <c r="G188" s="79">
        <v>456</v>
      </c>
      <c r="H188" s="79">
        <v>292</v>
      </c>
      <c r="I188" s="79">
        <v>63</v>
      </c>
      <c r="J188" s="79">
        <v>2</v>
      </c>
      <c r="K188" s="79">
        <v>0</v>
      </c>
      <c r="L188" s="79">
        <v>0</v>
      </c>
    </row>
    <row r="189" spans="1:12">
      <c r="A189" t="s">
        <v>44</v>
      </c>
      <c r="B189" s="79">
        <v>11795</v>
      </c>
      <c r="C189" s="79">
        <v>11</v>
      </c>
      <c r="D189" s="79">
        <v>790</v>
      </c>
      <c r="E189" s="79">
        <v>2387</v>
      </c>
      <c r="F189" s="79">
        <v>3419</v>
      </c>
      <c r="G189" s="79">
        <v>2972</v>
      </c>
      <c r="H189" s="79">
        <v>1714</v>
      </c>
      <c r="I189" s="79">
        <v>476</v>
      </c>
      <c r="J189" s="79">
        <v>26</v>
      </c>
      <c r="K189" s="79">
        <v>0</v>
      </c>
      <c r="L189" s="79">
        <v>0</v>
      </c>
    </row>
    <row r="190" spans="1:12">
      <c r="A190" t="s">
        <v>45</v>
      </c>
      <c r="B190" s="79">
        <v>6906</v>
      </c>
      <c r="C190" s="79">
        <v>18</v>
      </c>
      <c r="D190" s="79">
        <v>533</v>
      </c>
      <c r="E190" s="79">
        <v>1569</v>
      </c>
      <c r="F190" s="79">
        <v>2029</v>
      </c>
      <c r="G190" s="79">
        <v>1617</v>
      </c>
      <c r="H190" s="79">
        <v>869</v>
      </c>
      <c r="I190" s="79">
        <v>261</v>
      </c>
      <c r="J190" s="79">
        <v>10</v>
      </c>
      <c r="K190" s="79">
        <v>0</v>
      </c>
      <c r="L190" s="79">
        <v>0</v>
      </c>
    </row>
    <row r="191" spans="1:12">
      <c r="A191" t="s">
        <v>46</v>
      </c>
      <c r="B191" s="79">
        <v>918</v>
      </c>
      <c r="C191" s="79">
        <v>0</v>
      </c>
      <c r="D191" s="79">
        <v>32</v>
      </c>
      <c r="E191" s="79">
        <v>206</v>
      </c>
      <c r="F191" s="79">
        <v>269</v>
      </c>
      <c r="G191" s="79">
        <v>250</v>
      </c>
      <c r="H191" s="79">
        <v>131</v>
      </c>
      <c r="I191" s="79">
        <v>30</v>
      </c>
      <c r="J191" s="79">
        <v>0</v>
      </c>
      <c r="K191" s="79">
        <v>0</v>
      </c>
      <c r="L191" s="79">
        <v>0</v>
      </c>
    </row>
    <row r="194" spans="1:12">
      <c r="A194" s="211" t="s">
        <v>110</v>
      </c>
      <c r="B194" s="218"/>
      <c r="C194" s="218"/>
      <c r="D194" s="218"/>
      <c r="E194" s="218"/>
      <c r="F194" s="218"/>
      <c r="G194" s="144"/>
      <c r="H194" s="144"/>
      <c r="I194" s="144"/>
      <c r="J194" s="144"/>
      <c r="K194" s="144"/>
      <c r="L194" s="144"/>
    </row>
    <row r="195" spans="1:12">
      <c r="A195" s="214"/>
      <c r="B195" s="214"/>
      <c r="C195" s="214"/>
      <c r="D195" s="214"/>
      <c r="E195" s="214"/>
      <c r="F195" s="214"/>
      <c r="G195" s="144"/>
      <c r="H195" s="144"/>
      <c r="I195" s="144"/>
      <c r="J195" s="144"/>
      <c r="K195" s="144"/>
      <c r="L195" s="144"/>
    </row>
    <row r="196" spans="1:12" ht="45">
      <c r="A196" s="219" t="s">
        <v>111</v>
      </c>
      <c r="B196" s="219" t="s">
        <v>72</v>
      </c>
      <c r="C196" s="219" t="s">
        <v>101</v>
      </c>
      <c r="D196" s="219" t="s">
        <v>102</v>
      </c>
      <c r="E196" s="219" t="s">
        <v>103</v>
      </c>
      <c r="F196" s="219" t="s">
        <v>104</v>
      </c>
      <c r="G196" s="213" t="s">
        <v>105</v>
      </c>
      <c r="H196" s="213" t="s">
        <v>106</v>
      </c>
      <c r="I196" s="213" t="s">
        <v>107</v>
      </c>
      <c r="J196" s="213" t="s">
        <v>108</v>
      </c>
      <c r="K196" s="213" t="s">
        <v>109</v>
      </c>
      <c r="L196" s="213" t="s">
        <v>92</v>
      </c>
    </row>
    <row r="197" spans="1:12">
      <c r="A197" s="214"/>
      <c r="B197" s="214"/>
      <c r="C197" s="214"/>
      <c r="D197" s="214"/>
      <c r="E197" s="214"/>
      <c r="F197" s="214"/>
      <c r="G197" s="20"/>
      <c r="H197" s="20"/>
      <c r="I197" s="20"/>
      <c r="J197" s="20"/>
      <c r="K197" s="20"/>
      <c r="L197" s="20"/>
    </row>
    <row r="198" spans="1:12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</row>
    <row r="199" spans="1:12">
      <c r="A199" s="216" t="s">
        <v>86</v>
      </c>
      <c r="B199" s="79">
        <v>1364739</v>
      </c>
      <c r="C199" s="79">
        <v>2320</v>
      </c>
      <c r="D199" s="79">
        <v>133982</v>
      </c>
      <c r="E199" s="79">
        <v>331913</v>
      </c>
      <c r="F199" s="79">
        <v>381289</v>
      </c>
      <c r="G199" s="79">
        <v>295302</v>
      </c>
      <c r="H199" s="79">
        <v>161140</v>
      </c>
      <c r="I199" s="79">
        <v>53373</v>
      </c>
      <c r="J199" s="79">
        <v>4336</v>
      </c>
      <c r="K199" s="79">
        <v>122</v>
      </c>
      <c r="L199" s="79">
        <v>962</v>
      </c>
    </row>
    <row r="200" spans="1:12">
      <c r="A200" s="216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</row>
    <row r="201" spans="1:12">
      <c r="A201" t="s">
        <v>69</v>
      </c>
      <c r="B201" s="79">
        <v>160946</v>
      </c>
      <c r="C201" s="79">
        <v>235</v>
      </c>
      <c r="D201" s="79">
        <v>12127</v>
      </c>
      <c r="E201" s="79">
        <v>36443</v>
      </c>
      <c r="F201" s="79">
        <v>46638</v>
      </c>
      <c r="G201" s="79">
        <v>38387</v>
      </c>
      <c r="H201" s="79">
        <v>20741</v>
      </c>
      <c r="I201" s="79">
        <v>6023</v>
      </c>
      <c r="J201" s="79">
        <v>334</v>
      </c>
      <c r="K201" s="79">
        <v>11</v>
      </c>
      <c r="L201" s="79">
        <v>7</v>
      </c>
    </row>
    <row r="202" spans="1:12">
      <c r="A202" t="s">
        <v>10</v>
      </c>
      <c r="B202" s="79">
        <v>21597</v>
      </c>
      <c r="C202" s="79">
        <v>33</v>
      </c>
      <c r="D202" s="79">
        <v>1730</v>
      </c>
      <c r="E202" s="79">
        <v>5211</v>
      </c>
      <c r="F202" s="79">
        <v>6307</v>
      </c>
      <c r="G202" s="79">
        <v>4944</v>
      </c>
      <c r="H202" s="79">
        <v>2571</v>
      </c>
      <c r="I202" s="79">
        <v>747</v>
      </c>
      <c r="J202" s="79">
        <v>49</v>
      </c>
      <c r="K202" s="79">
        <v>2</v>
      </c>
      <c r="L202" s="79">
        <v>3</v>
      </c>
    </row>
    <row r="203" spans="1:12">
      <c r="A203" t="s">
        <v>11</v>
      </c>
      <c r="B203" s="79">
        <v>7162</v>
      </c>
      <c r="C203" s="79">
        <v>4</v>
      </c>
      <c r="D203" s="79">
        <v>537</v>
      </c>
      <c r="E203" s="79">
        <v>1628</v>
      </c>
      <c r="F203" s="79">
        <v>2100</v>
      </c>
      <c r="G203" s="79">
        <v>1660</v>
      </c>
      <c r="H203" s="79">
        <v>938</v>
      </c>
      <c r="I203" s="79">
        <v>281</v>
      </c>
      <c r="J203" s="79">
        <v>14</v>
      </c>
      <c r="K203" s="79">
        <v>0</v>
      </c>
      <c r="L203" s="79">
        <v>0</v>
      </c>
    </row>
    <row r="204" spans="1:12">
      <c r="A204" t="s">
        <v>12</v>
      </c>
      <c r="B204" s="79">
        <v>5370</v>
      </c>
      <c r="C204" s="79">
        <v>4</v>
      </c>
      <c r="D204" s="79">
        <v>223</v>
      </c>
      <c r="E204" s="79">
        <v>1001</v>
      </c>
      <c r="F204" s="79">
        <v>1541</v>
      </c>
      <c r="G204" s="79">
        <v>1504</v>
      </c>
      <c r="H204" s="79">
        <v>867</v>
      </c>
      <c r="I204" s="79">
        <v>222</v>
      </c>
      <c r="J204" s="79">
        <v>7</v>
      </c>
      <c r="K204" s="79">
        <v>0</v>
      </c>
      <c r="L204" s="79">
        <v>1</v>
      </c>
    </row>
    <row r="205" spans="1:12">
      <c r="A205" t="s">
        <v>13</v>
      </c>
      <c r="B205" s="79">
        <v>4664</v>
      </c>
      <c r="C205" s="79">
        <v>14</v>
      </c>
      <c r="D205" s="79">
        <v>468</v>
      </c>
      <c r="E205" s="79">
        <v>1151</v>
      </c>
      <c r="F205" s="79">
        <v>1323</v>
      </c>
      <c r="G205" s="79">
        <v>1018</v>
      </c>
      <c r="H205" s="79">
        <v>519</v>
      </c>
      <c r="I205" s="79">
        <v>164</v>
      </c>
      <c r="J205" s="79">
        <v>5</v>
      </c>
      <c r="K205" s="79">
        <v>2</v>
      </c>
      <c r="L205" s="79">
        <v>0</v>
      </c>
    </row>
    <row r="206" spans="1:12">
      <c r="A206" t="s">
        <v>23</v>
      </c>
      <c r="B206" s="79">
        <v>4508</v>
      </c>
      <c r="C206" s="79">
        <v>11</v>
      </c>
      <c r="D206" s="79">
        <v>316</v>
      </c>
      <c r="E206" s="79">
        <v>949</v>
      </c>
      <c r="F206" s="79">
        <v>1293</v>
      </c>
      <c r="G206" s="79">
        <v>1113</v>
      </c>
      <c r="H206" s="79">
        <v>656</v>
      </c>
      <c r="I206" s="79">
        <v>160</v>
      </c>
      <c r="J206" s="79">
        <v>10</v>
      </c>
      <c r="K206" s="79">
        <v>0</v>
      </c>
      <c r="L206" s="79">
        <v>0</v>
      </c>
    </row>
    <row r="207" spans="1:12">
      <c r="A207" t="s">
        <v>24</v>
      </c>
      <c r="B207" s="79">
        <v>22454</v>
      </c>
      <c r="C207" s="79">
        <v>56</v>
      </c>
      <c r="D207" s="79">
        <v>2178</v>
      </c>
      <c r="E207" s="79">
        <v>5484</v>
      </c>
      <c r="F207" s="79">
        <v>6481</v>
      </c>
      <c r="G207" s="79">
        <v>4961</v>
      </c>
      <c r="H207" s="79">
        <v>2552</v>
      </c>
      <c r="I207" s="79">
        <v>707</v>
      </c>
      <c r="J207" s="79">
        <v>35</v>
      </c>
      <c r="K207" s="79">
        <v>0</v>
      </c>
      <c r="L207" s="79">
        <v>0</v>
      </c>
    </row>
    <row r="208" spans="1:12">
      <c r="A208" t="s">
        <v>26</v>
      </c>
      <c r="B208" s="79">
        <v>5653</v>
      </c>
      <c r="C208" s="79">
        <v>7</v>
      </c>
      <c r="D208" s="79">
        <v>384</v>
      </c>
      <c r="E208" s="79">
        <v>1189</v>
      </c>
      <c r="F208" s="79">
        <v>1670</v>
      </c>
      <c r="G208" s="79">
        <v>1400</v>
      </c>
      <c r="H208" s="79">
        <v>780</v>
      </c>
      <c r="I208" s="79">
        <v>208</v>
      </c>
      <c r="J208" s="79">
        <v>14</v>
      </c>
      <c r="K208" s="79">
        <v>0</v>
      </c>
      <c r="L208" s="79">
        <v>1</v>
      </c>
    </row>
    <row r="209" spans="1:12">
      <c r="A209" t="s">
        <v>28</v>
      </c>
      <c r="B209" s="79">
        <v>5659</v>
      </c>
      <c r="C209" s="79">
        <v>2</v>
      </c>
      <c r="D209" s="79">
        <v>381</v>
      </c>
      <c r="E209" s="79">
        <v>1285</v>
      </c>
      <c r="F209" s="79">
        <v>1662</v>
      </c>
      <c r="G209" s="79">
        <v>1316</v>
      </c>
      <c r="H209" s="79">
        <v>782</v>
      </c>
      <c r="I209" s="79">
        <v>220</v>
      </c>
      <c r="J209" s="79">
        <v>11</v>
      </c>
      <c r="K209" s="79">
        <v>0</v>
      </c>
      <c r="L209" s="79">
        <v>0</v>
      </c>
    </row>
    <row r="210" spans="1:12">
      <c r="A210" t="s">
        <v>29</v>
      </c>
      <c r="B210" s="79">
        <v>3514</v>
      </c>
      <c r="C210" s="79">
        <v>7</v>
      </c>
      <c r="D210" s="79">
        <v>399</v>
      </c>
      <c r="E210" s="79">
        <v>971</v>
      </c>
      <c r="F210" s="79">
        <v>956</v>
      </c>
      <c r="G210" s="79">
        <v>706</v>
      </c>
      <c r="H210" s="79">
        <v>347</v>
      </c>
      <c r="I210" s="79">
        <v>123</v>
      </c>
      <c r="J210" s="79">
        <v>5</v>
      </c>
      <c r="K210" s="79">
        <v>0</v>
      </c>
      <c r="L210" s="79">
        <v>0</v>
      </c>
    </row>
    <row r="211" spans="1:12">
      <c r="A211" t="s">
        <v>30</v>
      </c>
      <c r="B211" s="79">
        <v>7968</v>
      </c>
      <c r="C211" s="79">
        <v>8</v>
      </c>
      <c r="D211" s="79">
        <v>500</v>
      </c>
      <c r="E211" s="79">
        <v>1773</v>
      </c>
      <c r="F211" s="79">
        <v>2328</v>
      </c>
      <c r="G211" s="79">
        <v>1929</v>
      </c>
      <c r="H211" s="79">
        <v>1104</v>
      </c>
      <c r="I211" s="79">
        <v>309</v>
      </c>
      <c r="J211" s="79">
        <v>16</v>
      </c>
      <c r="K211" s="79">
        <v>1</v>
      </c>
      <c r="L211" s="79">
        <v>0</v>
      </c>
    </row>
    <row r="212" spans="1:12">
      <c r="A212" t="s">
        <v>32</v>
      </c>
      <c r="B212" s="79">
        <v>4505</v>
      </c>
      <c r="C212" s="79">
        <v>6</v>
      </c>
      <c r="D212" s="79">
        <v>357</v>
      </c>
      <c r="E212" s="79">
        <v>1002</v>
      </c>
      <c r="F212" s="79">
        <v>1337</v>
      </c>
      <c r="G212" s="79">
        <v>1064</v>
      </c>
      <c r="H212" s="79">
        <v>577</v>
      </c>
      <c r="I212" s="79">
        <v>157</v>
      </c>
      <c r="J212" s="79">
        <v>4</v>
      </c>
      <c r="K212" s="79">
        <v>1</v>
      </c>
      <c r="L212" s="79">
        <v>0</v>
      </c>
    </row>
    <row r="213" spans="1:12">
      <c r="A213" t="s">
        <v>37</v>
      </c>
      <c r="B213" s="79">
        <v>10412</v>
      </c>
      <c r="C213" s="79">
        <v>11</v>
      </c>
      <c r="D213" s="79">
        <v>716</v>
      </c>
      <c r="E213" s="79">
        <v>2246</v>
      </c>
      <c r="F213" s="79">
        <v>2916</v>
      </c>
      <c r="G213" s="79">
        <v>2568</v>
      </c>
      <c r="H213" s="79">
        <v>1477</v>
      </c>
      <c r="I213" s="79">
        <v>450</v>
      </c>
      <c r="J213" s="79">
        <v>25</v>
      </c>
      <c r="K213" s="79">
        <v>1</v>
      </c>
      <c r="L213" s="79">
        <v>2</v>
      </c>
    </row>
    <row r="214" spans="1:12">
      <c r="A214" t="s">
        <v>38</v>
      </c>
      <c r="B214" s="79">
        <v>35045</v>
      </c>
      <c r="C214" s="79">
        <v>48</v>
      </c>
      <c r="D214" s="79">
        <v>2506</v>
      </c>
      <c r="E214" s="79">
        <v>7718</v>
      </c>
      <c r="F214" s="79">
        <v>10089</v>
      </c>
      <c r="G214" s="79">
        <v>8672</v>
      </c>
      <c r="H214" s="79">
        <v>4560</v>
      </c>
      <c r="I214" s="79">
        <v>1356</v>
      </c>
      <c r="J214" s="79">
        <v>93</v>
      </c>
      <c r="K214" s="79">
        <v>3</v>
      </c>
      <c r="L214" s="79">
        <v>0</v>
      </c>
    </row>
    <row r="215" spans="1:12">
      <c r="A215" t="s">
        <v>42</v>
      </c>
      <c r="B215" s="79">
        <v>1146</v>
      </c>
      <c r="C215" s="79">
        <v>0</v>
      </c>
      <c r="D215" s="79">
        <v>32</v>
      </c>
      <c r="E215" s="79">
        <v>220</v>
      </c>
      <c r="F215" s="79">
        <v>318</v>
      </c>
      <c r="G215" s="79">
        <v>322</v>
      </c>
      <c r="H215" s="79">
        <v>191</v>
      </c>
      <c r="I215" s="79">
        <v>59</v>
      </c>
      <c r="J215" s="79">
        <v>3</v>
      </c>
      <c r="K215" s="79">
        <v>1</v>
      </c>
      <c r="L215" s="79">
        <v>0</v>
      </c>
    </row>
    <row r="216" spans="1:12">
      <c r="A216" t="s">
        <v>44</v>
      </c>
      <c r="B216" s="79">
        <v>12067</v>
      </c>
      <c r="C216" s="79">
        <v>12</v>
      </c>
      <c r="D216" s="79">
        <v>809</v>
      </c>
      <c r="E216" s="79">
        <v>2511</v>
      </c>
      <c r="F216" s="79">
        <v>3598</v>
      </c>
      <c r="G216" s="79">
        <v>2965</v>
      </c>
      <c r="H216" s="79">
        <v>1626</v>
      </c>
      <c r="I216" s="79">
        <v>513</v>
      </c>
      <c r="J216" s="79">
        <v>33</v>
      </c>
      <c r="K216" s="79">
        <v>0</v>
      </c>
      <c r="L216" s="79">
        <v>0</v>
      </c>
    </row>
    <row r="217" spans="1:12">
      <c r="A217" t="s">
        <v>45</v>
      </c>
      <c r="B217" s="79">
        <v>8508</v>
      </c>
      <c r="C217" s="79">
        <v>12</v>
      </c>
      <c r="D217" s="79">
        <v>543</v>
      </c>
      <c r="E217" s="79">
        <v>1935</v>
      </c>
      <c r="F217" s="79">
        <v>2504</v>
      </c>
      <c r="G217" s="79">
        <v>2078</v>
      </c>
      <c r="H217" s="79">
        <v>1103</v>
      </c>
      <c r="I217" s="79">
        <v>324</v>
      </c>
      <c r="J217" s="79">
        <v>9</v>
      </c>
      <c r="K217" s="79">
        <v>0</v>
      </c>
      <c r="L217" s="79">
        <v>0</v>
      </c>
    </row>
    <row r="218" spans="1:12">
      <c r="A218" t="s">
        <v>46</v>
      </c>
      <c r="B218" s="79">
        <v>714</v>
      </c>
      <c r="C218" s="79">
        <v>0</v>
      </c>
      <c r="D218" s="79">
        <v>48</v>
      </c>
      <c r="E218" s="79">
        <v>169</v>
      </c>
      <c r="F218" s="79">
        <v>215</v>
      </c>
      <c r="G218" s="79">
        <v>167</v>
      </c>
      <c r="H218" s="79">
        <v>91</v>
      </c>
      <c r="I218" s="79">
        <v>23</v>
      </c>
      <c r="J218" s="79">
        <v>1</v>
      </c>
      <c r="K218" s="79">
        <v>0</v>
      </c>
      <c r="L218" s="79">
        <v>0</v>
      </c>
    </row>
    <row r="221" spans="1:12">
      <c r="A221" s="220" t="s">
        <v>112</v>
      </c>
      <c r="C221" s="220"/>
      <c r="D221" s="220"/>
      <c r="E221" s="220"/>
      <c r="F221" s="220"/>
    </row>
    <row r="222" spans="1:12">
      <c r="B222" s="273"/>
      <c r="C222" s="273"/>
      <c r="D222" s="273"/>
      <c r="E222" s="273"/>
      <c r="F222" s="201"/>
    </row>
    <row r="223" spans="1:12">
      <c r="A223" s="180"/>
      <c r="B223" s="262" t="s">
        <v>113</v>
      </c>
      <c r="C223" s="221"/>
      <c r="D223" s="222"/>
      <c r="E223" s="221"/>
      <c r="F223" s="221"/>
      <c r="G223" s="180"/>
      <c r="H223" s="180"/>
      <c r="I223" s="180"/>
      <c r="J223" s="180"/>
      <c r="K223" s="180"/>
    </row>
    <row r="224" spans="1:12">
      <c r="B224" s="263"/>
      <c r="C224" s="269" t="s">
        <v>114</v>
      </c>
      <c r="D224" s="269"/>
      <c r="E224" s="269"/>
      <c r="F224" s="269"/>
      <c r="G224" s="269"/>
      <c r="H224" s="269"/>
      <c r="I224" s="269"/>
      <c r="J224" s="269"/>
      <c r="K224" s="269"/>
    </row>
    <row r="225" spans="1:27">
      <c r="A225" s="182"/>
      <c r="B225" s="263"/>
      <c r="C225" s="270" t="s">
        <v>72</v>
      </c>
      <c r="D225" s="269"/>
      <c r="E225" s="269"/>
      <c r="F225" s="223"/>
      <c r="G225" s="270" t="s">
        <v>115</v>
      </c>
      <c r="H225" s="269"/>
      <c r="I225" s="223"/>
      <c r="J225" s="270" t="s">
        <v>116</v>
      </c>
      <c r="K225" s="269"/>
    </row>
    <row r="226" spans="1:27">
      <c r="A226" s="184"/>
      <c r="B226" s="264"/>
      <c r="C226" s="224" t="s">
        <v>72</v>
      </c>
      <c r="D226" s="224" t="s">
        <v>7</v>
      </c>
      <c r="E226" s="224" t="s">
        <v>8</v>
      </c>
      <c r="F226" s="224"/>
      <c r="G226" s="224" t="s">
        <v>7</v>
      </c>
      <c r="H226" s="224" t="s">
        <v>8</v>
      </c>
      <c r="I226" s="224"/>
      <c r="J226" s="224" t="s">
        <v>7</v>
      </c>
      <c r="K226" s="224" t="s">
        <v>8</v>
      </c>
    </row>
    <row r="227" spans="1:27">
      <c r="A227" s="18"/>
      <c r="B227" s="225"/>
      <c r="C227" s="226"/>
      <c r="D227" s="227"/>
      <c r="E227" s="227"/>
      <c r="F227" s="226"/>
      <c r="G227" s="226"/>
      <c r="H227" s="226"/>
      <c r="I227" s="226"/>
      <c r="J227" s="226"/>
      <c r="K227" s="226"/>
    </row>
    <row r="228" spans="1:27">
      <c r="A228" t="s">
        <v>86</v>
      </c>
      <c r="C228" s="79">
        <v>1364739</v>
      </c>
      <c r="D228" s="79">
        <v>711434</v>
      </c>
      <c r="E228" s="79">
        <v>653305</v>
      </c>
      <c r="F228" s="79">
        <v>585533</v>
      </c>
      <c r="G228" s="79">
        <v>305547</v>
      </c>
      <c r="H228" s="79">
        <v>280038</v>
      </c>
      <c r="I228" s="79">
        <v>779206</v>
      </c>
      <c r="J228" s="79">
        <v>405887</v>
      </c>
      <c r="K228" s="79">
        <v>373267</v>
      </c>
    </row>
    <row r="229" spans="1:27">
      <c r="B229" t="s">
        <v>117</v>
      </c>
      <c r="C229" s="79">
        <v>160946</v>
      </c>
      <c r="D229" s="79">
        <v>83552</v>
      </c>
      <c r="E229" s="79">
        <v>77394</v>
      </c>
      <c r="F229" s="79">
        <v>49638</v>
      </c>
      <c r="G229" s="79">
        <v>25790</v>
      </c>
      <c r="H229" s="79">
        <v>23860</v>
      </c>
      <c r="I229" s="79">
        <v>111308</v>
      </c>
      <c r="J229" s="79">
        <v>57762</v>
      </c>
      <c r="K229" s="79">
        <v>53534</v>
      </c>
    </row>
    <row r="234" spans="1:27">
      <c r="A234" s="1" t="s">
        <v>7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 t="s">
        <v>8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t="s">
        <v>31</v>
      </c>
      <c r="N235" s="1"/>
      <c r="O235" s="1" t="s">
        <v>31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B236" t="s">
        <v>118</v>
      </c>
      <c r="C236" s="18" t="s">
        <v>101</v>
      </c>
      <c r="D236" s="18" t="s">
        <v>102</v>
      </c>
      <c r="E236" s="18" t="s">
        <v>103</v>
      </c>
      <c r="F236" s="18" t="s">
        <v>104</v>
      </c>
      <c r="G236" s="18" t="s">
        <v>105</v>
      </c>
      <c r="H236" s="18" t="s">
        <v>106</v>
      </c>
      <c r="I236" s="18" t="s">
        <v>107</v>
      </c>
      <c r="J236" s="18" t="s">
        <v>108</v>
      </c>
      <c r="K236" s="18" t="s">
        <v>119</v>
      </c>
      <c r="L236" s="18" t="s">
        <v>120</v>
      </c>
      <c r="N236" s="1"/>
      <c r="P236" t="s">
        <v>118</v>
      </c>
      <c r="Q236" s="18" t="s">
        <v>101</v>
      </c>
      <c r="R236" s="18" t="s">
        <v>102</v>
      </c>
      <c r="S236" s="18" t="s">
        <v>103</v>
      </c>
      <c r="T236" s="18" t="s">
        <v>104</v>
      </c>
      <c r="U236" s="18" t="s">
        <v>105</v>
      </c>
      <c r="V236" s="18" t="s">
        <v>106</v>
      </c>
      <c r="W236" s="18" t="s">
        <v>107</v>
      </c>
      <c r="X236" s="18" t="s">
        <v>108</v>
      </c>
      <c r="Y236" s="18" t="s">
        <v>119</v>
      </c>
      <c r="Z236" s="18" t="s">
        <v>120</v>
      </c>
    </row>
    <row r="237" spans="1:27">
      <c r="A237" t="s">
        <v>121</v>
      </c>
      <c r="B237" t="s">
        <v>122</v>
      </c>
      <c r="C237">
        <v>9</v>
      </c>
      <c r="D237">
        <v>618</v>
      </c>
      <c r="E237">
        <v>2114</v>
      </c>
      <c r="F237">
        <v>2371</v>
      </c>
      <c r="G237">
        <v>1770</v>
      </c>
      <c r="H237">
        <v>879</v>
      </c>
      <c r="I237">
        <v>240</v>
      </c>
      <c r="J237">
        <v>17</v>
      </c>
      <c r="K237">
        <v>1</v>
      </c>
      <c r="L237">
        <v>2</v>
      </c>
      <c r="M237">
        <v>8021</v>
      </c>
      <c r="N237" s="1"/>
      <c r="O237" t="s">
        <v>121</v>
      </c>
      <c r="P237" t="s">
        <v>122</v>
      </c>
      <c r="Q237">
        <v>9</v>
      </c>
      <c r="R237">
        <v>591</v>
      </c>
      <c r="S237">
        <v>1876</v>
      </c>
      <c r="T237">
        <v>2199</v>
      </c>
      <c r="U237">
        <v>1595</v>
      </c>
      <c r="V237">
        <v>837</v>
      </c>
      <c r="W237">
        <v>237</v>
      </c>
      <c r="X237">
        <v>25</v>
      </c>
      <c r="Y237">
        <v>1</v>
      </c>
      <c r="Z237">
        <v>0</v>
      </c>
      <c r="AA237">
        <v>7370</v>
      </c>
    </row>
    <row r="238" spans="1:27">
      <c r="A238" t="s">
        <v>123</v>
      </c>
      <c r="B238" t="s">
        <v>124</v>
      </c>
      <c r="C238">
        <v>3</v>
      </c>
      <c r="D238">
        <v>270</v>
      </c>
      <c r="E238">
        <v>808</v>
      </c>
      <c r="F238">
        <v>1014</v>
      </c>
      <c r="G238">
        <v>842</v>
      </c>
      <c r="H238">
        <v>485</v>
      </c>
      <c r="I238">
        <v>151</v>
      </c>
      <c r="J238">
        <v>7</v>
      </c>
      <c r="K238">
        <v>2</v>
      </c>
      <c r="L238">
        <v>0</v>
      </c>
      <c r="M238">
        <v>3582</v>
      </c>
      <c r="N238" s="1"/>
      <c r="O238" t="s">
        <v>123</v>
      </c>
      <c r="P238" t="s">
        <v>124</v>
      </c>
      <c r="Q238">
        <v>3</v>
      </c>
      <c r="R238">
        <v>237</v>
      </c>
      <c r="S238">
        <v>745</v>
      </c>
      <c r="T238">
        <v>970</v>
      </c>
      <c r="U238">
        <v>724</v>
      </c>
      <c r="V238">
        <v>402</v>
      </c>
      <c r="W238">
        <v>126</v>
      </c>
      <c r="X238">
        <v>9</v>
      </c>
      <c r="Y238">
        <v>0</v>
      </c>
      <c r="Z238">
        <v>0</v>
      </c>
      <c r="AA238">
        <v>3216</v>
      </c>
    </row>
    <row r="239" spans="1:27">
      <c r="A239" t="s">
        <v>125</v>
      </c>
      <c r="B239" t="s">
        <v>126</v>
      </c>
      <c r="C239">
        <v>3</v>
      </c>
      <c r="D239">
        <v>86</v>
      </c>
      <c r="E239">
        <v>456</v>
      </c>
      <c r="F239">
        <v>711</v>
      </c>
      <c r="G239">
        <v>755</v>
      </c>
      <c r="H239">
        <v>466</v>
      </c>
      <c r="I239">
        <v>103</v>
      </c>
      <c r="J239">
        <v>3</v>
      </c>
      <c r="K239">
        <v>0</v>
      </c>
      <c r="L239">
        <v>0</v>
      </c>
      <c r="M239">
        <v>2583</v>
      </c>
      <c r="N239" s="1"/>
      <c r="O239" t="s">
        <v>125</v>
      </c>
      <c r="P239" t="s">
        <v>126</v>
      </c>
      <c r="Q239">
        <v>0</v>
      </c>
      <c r="R239">
        <v>81</v>
      </c>
      <c r="S239">
        <v>401</v>
      </c>
      <c r="T239">
        <v>620</v>
      </c>
      <c r="U239">
        <v>735</v>
      </c>
      <c r="V239">
        <v>393</v>
      </c>
      <c r="W239">
        <v>105</v>
      </c>
      <c r="X239">
        <v>3</v>
      </c>
      <c r="Y239">
        <v>0</v>
      </c>
      <c r="Z239">
        <v>0</v>
      </c>
      <c r="AA239">
        <v>2338</v>
      </c>
    </row>
    <row r="240" spans="1:27">
      <c r="A240" t="s">
        <v>127</v>
      </c>
      <c r="B240" t="s">
        <v>128</v>
      </c>
      <c r="C240">
        <v>1</v>
      </c>
      <c r="D240">
        <v>123</v>
      </c>
      <c r="E240">
        <v>450</v>
      </c>
      <c r="F240">
        <v>467</v>
      </c>
      <c r="G240">
        <v>356</v>
      </c>
      <c r="H240">
        <v>156</v>
      </c>
      <c r="I240">
        <v>37</v>
      </c>
      <c r="J240">
        <v>0</v>
      </c>
      <c r="K240">
        <v>0</v>
      </c>
      <c r="L240">
        <v>0</v>
      </c>
      <c r="M240">
        <v>1590</v>
      </c>
      <c r="N240" s="1"/>
      <c r="O240" t="s">
        <v>127</v>
      </c>
      <c r="P240" t="s">
        <v>128</v>
      </c>
      <c r="Q240">
        <v>2</v>
      </c>
      <c r="R240">
        <v>109</v>
      </c>
      <c r="S240">
        <v>420</v>
      </c>
      <c r="T240">
        <v>462</v>
      </c>
      <c r="U240">
        <v>344</v>
      </c>
      <c r="V240">
        <v>153</v>
      </c>
      <c r="W240">
        <v>43</v>
      </c>
      <c r="X240">
        <v>2</v>
      </c>
      <c r="Y240">
        <v>2</v>
      </c>
      <c r="Z240">
        <v>0</v>
      </c>
      <c r="AA240">
        <v>1537</v>
      </c>
    </row>
    <row r="241" spans="1:27">
      <c r="A241" t="s">
        <v>129</v>
      </c>
      <c r="B241" t="s">
        <v>130</v>
      </c>
      <c r="C241">
        <v>8</v>
      </c>
      <c r="D241">
        <v>154</v>
      </c>
      <c r="E241">
        <v>412</v>
      </c>
      <c r="F241">
        <v>521</v>
      </c>
      <c r="G241">
        <v>394</v>
      </c>
      <c r="H241">
        <v>213</v>
      </c>
      <c r="I241">
        <v>55</v>
      </c>
      <c r="J241">
        <v>5</v>
      </c>
      <c r="K241">
        <v>0</v>
      </c>
      <c r="L241">
        <v>0</v>
      </c>
      <c r="M241">
        <v>1762</v>
      </c>
      <c r="N241" s="1"/>
      <c r="O241" t="s">
        <v>129</v>
      </c>
      <c r="P241" t="s">
        <v>130</v>
      </c>
      <c r="Q241">
        <v>2</v>
      </c>
      <c r="R241">
        <v>143</v>
      </c>
      <c r="S241">
        <v>416</v>
      </c>
      <c r="T241">
        <v>448</v>
      </c>
      <c r="U241">
        <v>324</v>
      </c>
      <c r="V241">
        <v>213</v>
      </c>
      <c r="W241">
        <v>53</v>
      </c>
      <c r="X241">
        <v>1</v>
      </c>
      <c r="Y241">
        <v>0</v>
      </c>
      <c r="Z241">
        <v>0</v>
      </c>
      <c r="AA241">
        <v>1600</v>
      </c>
    </row>
    <row r="242" spans="1:27">
      <c r="A242" t="s">
        <v>131</v>
      </c>
      <c r="B242" t="s">
        <v>132</v>
      </c>
      <c r="C242">
        <v>59</v>
      </c>
      <c r="D242">
        <v>2071</v>
      </c>
      <c r="E242">
        <v>4732</v>
      </c>
      <c r="F242">
        <v>5709</v>
      </c>
      <c r="G242">
        <v>4708</v>
      </c>
      <c r="H242">
        <v>2606</v>
      </c>
      <c r="I242">
        <v>862</v>
      </c>
      <c r="J242">
        <v>49</v>
      </c>
      <c r="K242">
        <v>0</v>
      </c>
      <c r="L242">
        <v>1</v>
      </c>
      <c r="M242">
        <v>20797</v>
      </c>
      <c r="N242" s="1"/>
      <c r="O242" t="s">
        <v>131</v>
      </c>
      <c r="P242" t="s">
        <v>132</v>
      </c>
      <c r="Q242">
        <v>56</v>
      </c>
      <c r="R242">
        <v>1946</v>
      </c>
      <c r="S242">
        <v>4326</v>
      </c>
      <c r="T242">
        <v>5347</v>
      </c>
      <c r="U242">
        <v>4357</v>
      </c>
      <c r="V242">
        <v>2480</v>
      </c>
      <c r="W242">
        <v>743</v>
      </c>
      <c r="X242">
        <v>34</v>
      </c>
      <c r="Y242">
        <v>0</v>
      </c>
      <c r="Z242">
        <v>0</v>
      </c>
      <c r="AA242">
        <v>19289</v>
      </c>
    </row>
    <row r="243" spans="1:27">
      <c r="A243" t="s">
        <v>133</v>
      </c>
      <c r="B243" t="s">
        <v>134</v>
      </c>
      <c r="C243">
        <v>8</v>
      </c>
      <c r="D243">
        <v>266</v>
      </c>
      <c r="E243">
        <v>795</v>
      </c>
      <c r="F243">
        <v>1072</v>
      </c>
      <c r="G243">
        <v>916</v>
      </c>
      <c r="H243">
        <v>511</v>
      </c>
      <c r="I243">
        <v>142</v>
      </c>
      <c r="J243">
        <v>12</v>
      </c>
      <c r="K243">
        <v>0</v>
      </c>
      <c r="L243">
        <v>1</v>
      </c>
      <c r="M243">
        <v>3723</v>
      </c>
      <c r="N243" s="1"/>
      <c r="O243" t="s">
        <v>133</v>
      </c>
      <c r="P243" t="s">
        <v>134</v>
      </c>
      <c r="Q243">
        <v>3</v>
      </c>
      <c r="R243">
        <v>239</v>
      </c>
      <c r="S243">
        <v>734</v>
      </c>
      <c r="T243">
        <v>983</v>
      </c>
      <c r="U243">
        <v>868</v>
      </c>
      <c r="V243">
        <v>460</v>
      </c>
      <c r="W243">
        <v>139</v>
      </c>
      <c r="X243">
        <v>6</v>
      </c>
      <c r="Y243">
        <v>0</v>
      </c>
      <c r="Z243">
        <v>0</v>
      </c>
      <c r="AA243">
        <v>3432</v>
      </c>
    </row>
    <row r="244" spans="1:27">
      <c r="A244" t="s">
        <v>135</v>
      </c>
      <c r="B244" t="s">
        <v>136</v>
      </c>
      <c r="C244">
        <v>1</v>
      </c>
      <c r="D244">
        <v>197</v>
      </c>
      <c r="E244">
        <v>639</v>
      </c>
      <c r="F244">
        <v>833</v>
      </c>
      <c r="G244">
        <v>694</v>
      </c>
      <c r="H244">
        <v>410</v>
      </c>
      <c r="I244">
        <v>114</v>
      </c>
      <c r="J244">
        <v>6</v>
      </c>
      <c r="K244">
        <v>0</v>
      </c>
      <c r="L244">
        <v>0</v>
      </c>
      <c r="M244">
        <v>2894</v>
      </c>
      <c r="N244" s="1"/>
      <c r="O244" t="s">
        <v>135</v>
      </c>
      <c r="P244" t="s">
        <v>136</v>
      </c>
      <c r="Q244">
        <v>2</v>
      </c>
      <c r="R244">
        <v>174</v>
      </c>
      <c r="S244">
        <v>592</v>
      </c>
      <c r="T244">
        <v>761</v>
      </c>
      <c r="U244">
        <v>661</v>
      </c>
      <c r="V244">
        <v>395</v>
      </c>
      <c r="W244">
        <v>117</v>
      </c>
      <c r="X244">
        <v>7</v>
      </c>
      <c r="Y244">
        <v>0</v>
      </c>
      <c r="Z244">
        <v>0</v>
      </c>
      <c r="AA244">
        <v>2709</v>
      </c>
    </row>
    <row r="245" spans="1:27">
      <c r="A245" t="s">
        <v>137</v>
      </c>
      <c r="B245" t="s">
        <v>138</v>
      </c>
      <c r="C245">
        <v>2</v>
      </c>
      <c r="D245">
        <v>188</v>
      </c>
      <c r="E245">
        <v>483</v>
      </c>
      <c r="F245">
        <v>424</v>
      </c>
      <c r="G245">
        <v>303</v>
      </c>
      <c r="H245">
        <v>116</v>
      </c>
      <c r="I245">
        <v>42</v>
      </c>
      <c r="J245">
        <v>3</v>
      </c>
      <c r="K245">
        <v>0</v>
      </c>
      <c r="L245">
        <v>0</v>
      </c>
      <c r="M245">
        <v>1561</v>
      </c>
      <c r="N245" s="1"/>
      <c r="O245" t="s">
        <v>137</v>
      </c>
      <c r="P245" t="s">
        <v>138</v>
      </c>
      <c r="Q245">
        <v>4</v>
      </c>
      <c r="R245">
        <v>171</v>
      </c>
      <c r="S245">
        <v>420</v>
      </c>
      <c r="T245">
        <v>402</v>
      </c>
      <c r="U245">
        <v>244</v>
      </c>
      <c r="V245">
        <v>128</v>
      </c>
      <c r="W245">
        <v>48</v>
      </c>
      <c r="X245">
        <v>3</v>
      </c>
      <c r="Y245">
        <v>0</v>
      </c>
      <c r="Z245">
        <v>0</v>
      </c>
      <c r="AA245">
        <v>1420</v>
      </c>
    </row>
    <row r="246" spans="1:27">
      <c r="A246" t="s">
        <v>139</v>
      </c>
      <c r="B246" t="s">
        <v>140</v>
      </c>
      <c r="C246">
        <v>2</v>
      </c>
      <c r="D246">
        <v>205</v>
      </c>
      <c r="E246">
        <v>744</v>
      </c>
      <c r="F246">
        <v>1056</v>
      </c>
      <c r="G246">
        <v>868</v>
      </c>
      <c r="H246">
        <v>452</v>
      </c>
      <c r="I246">
        <v>136</v>
      </c>
      <c r="J246">
        <v>9</v>
      </c>
      <c r="K246">
        <v>1</v>
      </c>
      <c r="L246">
        <v>0</v>
      </c>
      <c r="M246">
        <v>3473</v>
      </c>
      <c r="N246" s="1"/>
      <c r="O246" t="s">
        <v>139</v>
      </c>
      <c r="P246" t="s">
        <v>140</v>
      </c>
      <c r="Q246">
        <v>2</v>
      </c>
      <c r="R246">
        <v>205</v>
      </c>
      <c r="S246">
        <v>737</v>
      </c>
      <c r="T246">
        <v>921</v>
      </c>
      <c r="U246">
        <v>704</v>
      </c>
      <c r="V246">
        <v>412</v>
      </c>
      <c r="W246">
        <v>122</v>
      </c>
      <c r="X246">
        <v>5</v>
      </c>
      <c r="Y246">
        <v>0</v>
      </c>
      <c r="Z246">
        <v>0</v>
      </c>
      <c r="AA246">
        <v>3108</v>
      </c>
    </row>
    <row r="247" spans="1:27">
      <c r="A247" t="s">
        <v>141</v>
      </c>
      <c r="B247" t="s">
        <v>142</v>
      </c>
      <c r="C247">
        <v>0</v>
      </c>
      <c r="D247">
        <v>132</v>
      </c>
      <c r="E247">
        <v>431</v>
      </c>
      <c r="F247">
        <v>586</v>
      </c>
      <c r="G247">
        <v>468</v>
      </c>
      <c r="H247">
        <v>242</v>
      </c>
      <c r="I247">
        <v>76</v>
      </c>
      <c r="J247">
        <v>1</v>
      </c>
      <c r="K247">
        <v>1</v>
      </c>
      <c r="L247">
        <v>0</v>
      </c>
      <c r="M247">
        <v>1937</v>
      </c>
      <c r="N247" s="1"/>
      <c r="O247" t="s">
        <v>141</v>
      </c>
      <c r="P247" t="s">
        <v>142</v>
      </c>
      <c r="Q247">
        <v>2</v>
      </c>
      <c r="R247">
        <v>109</v>
      </c>
      <c r="S247">
        <v>387</v>
      </c>
      <c r="T247">
        <v>533</v>
      </c>
      <c r="U247">
        <v>415</v>
      </c>
      <c r="V247">
        <v>221</v>
      </c>
      <c r="W247">
        <v>66</v>
      </c>
      <c r="X247">
        <v>2</v>
      </c>
      <c r="Y247">
        <v>0</v>
      </c>
      <c r="Z247">
        <v>0</v>
      </c>
      <c r="AA247">
        <v>1735</v>
      </c>
    </row>
    <row r="248" spans="1:27">
      <c r="A248" t="s">
        <v>143</v>
      </c>
      <c r="B248" t="s">
        <v>144</v>
      </c>
      <c r="C248">
        <v>10</v>
      </c>
      <c r="D248">
        <v>463</v>
      </c>
      <c r="E248">
        <v>1322</v>
      </c>
      <c r="F248">
        <v>1760</v>
      </c>
      <c r="G248">
        <v>1522</v>
      </c>
      <c r="H248">
        <v>899</v>
      </c>
      <c r="I248">
        <v>325</v>
      </c>
      <c r="J248">
        <v>17</v>
      </c>
      <c r="K248">
        <v>1</v>
      </c>
      <c r="L248">
        <v>2</v>
      </c>
      <c r="M248">
        <v>6321</v>
      </c>
      <c r="N248" s="1"/>
      <c r="O248" t="s">
        <v>143</v>
      </c>
      <c r="P248" t="s">
        <v>144</v>
      </c>
      <c r="Q248">
        <v>7</v>
      </c>
      <c r="R248">
        <v>384</v>
      </c>
      <c r="S248">
        <v>1245</v>
      </c>
      <c r="T248">
        <v>1590</v>
      </c>
      <c r="U248">
        <v>1433</v>
      </c>
      <c r="V248">
        <v>822</v>
      </c>
      <c r="W248">
        <v>252</v>
      </c>
      <c r="X248">
        <v>19</v>
      </c>
      <c r="Y248">
        <v>0</v>
      </c>
      <c r="Z248">
        <v>1</v>
      </c>
      <c r="AA248">
        <v>5753</v>
      </c>
    </row>
    <row r="249" spans="1:27">
      <c r="A249" t="s">
        <v>145</v>
      </c>
      <c r="B249" t="s">
        <v>146</v>
      </c>
      <c r="C249">
        <v>22</v>
      </c>
      <c r="D249">
        <v>1285</v>
      </c>
      <c r="E249">
        <v>4153</v>
      </c>
      <c r="F249">
        <v>5685</v>
      </c>
      <c r="G249">
        <v>4867</v>
      </c>
      <c r="H249">
        <v>2656</v>
      </c>
      <c r="I249">
        <v>761</v>
      </c>
      <c r="J249">
        <v>47</v>
      </c>
      <c r="K249">
        <v>2</v>
      </c>
      <c r="L249">
        <v>0</v>
      </c>
      <c r="M249">
        <v>19478</v>
      </c>
      <c r="N249" s="1"/>
      <c r="O249" t="s">
        <v>145</v>
      </c>
      <c r="P249" t="s">
        <v>146</v>
      </c>
      <c r="Q249">
        <v>20</v>
      </c>
      <c r="R249">
        <v>1225</v>
      </c>
      <c r="S249">
        <v>3752</v>
      </c>
      <c r="T249">
        <v>5218</v>
      </c>
      <c r="U249">
        <v>4595</v>
      </c>
      <c r="V249">
        <v>2495</v>
      </c>
      <c r="W249">
        <v>749</v>
      </c>
      <c r="X249">
        <v>45</v>
      </c>
      <c r="Y249">
        <v>1</v>
      </c>
      <c r="Z249">
        <v>3</v>
      </c>
      <c r="AA249">
        <v>18103</v>
      </c>
    </row>
    <row r="250" spans="1:27">
      <c r="A250" t="s">
        <v>147</v>
      </c>
      <c r="B250" t="s">
        <v>148</v>
      </c>
      <c r="C250">
        <v>0</v>
      </c>
      <c r="D250">
        <v>16</v>
      </c>
      <c r="E250">
        <v>106</v>
      </c>
      <c r="F250">
        <v>190</v>
      </c>
      <c r="G250">
        <v>229</v>
      </c>
      <c r="H250">
        <v>153</v>
      </c>
      <c r="I250">
        <v>29</v>
      </c>
      <c r="J250">
        <v>1</v>
      </c>
      <c r="K250">
        <v>0</v>
      </c>
      <c r="L250">
        <v>0</v>
      </c>
      <c r="M250">
        <v>724</v>
      </c>
      <c r="N250" s="1"/>
      <c r="O250" t="s">
        <v>147</v>
      </c>
      <c r="P250" t="s">
        <v>148</v>
      </c>
      <c r="Q250">
        <v>0</v>
      </c>
      <c r="R250">
        <v>17</v>
      </c>
      <c r="S250">
        <v>112</v>
      </c>
      <c r="T250">
        <v>165</v>
      </c>
      <c r="U250">
        <v>227</v>
      </c>
      <c r="V250">
        <v>139</v>
      </c>
      <c r="W250">
        <v>34</v>
      </c>
      <c r="X250">
        <v>1</v>
      </c>
      <c r="Y250">
        <v>0</v>
      </c>
      <c r="Z250">
        <v>0</v>
      </c>
      <c r="AA250">
        <v>695</v>
      </c>
    </row>
    <row r="251" spans="1:27">
      <c r="A251" t="s">
        <v>149</v>
      </c>
      <c r="B251" t="s">
        <v>150</v>
      </c>
      <c r="C251">
        <v>4</v>
      </c>
      <c r="D251">
        <v>401</v>
      </c>
      <c r="E251">
        <v>1255</v>
      </c>
      <c r="F251">
        <v>1767</v>
      </c>
      <c r="G251">
        <v>1514</v>
      </c>
      <c r="H251">
        <v>880</v>
      </c>
      <c r="I251">
        <v>249</v>
      </c>
      <c r="J251">
        <v>17</v>
      </c>
      <c r="K251">
        <v>0</v>
      </c>
      <c r="L251">
        <v>0</v>
      </c>
      <c r="M251">
        <v>6087</v>
      </c>
      <c r="N251" s="1"/>
      <c r="O251" t="s">
        <v>149</v>
      </c>
      <c r="P251" t="s">
        <v>150</v>
      </c>
      <c r="Q251">
        <v>7</v>
      </c>
      <c r="R251">
        <v>389</v>
      </c>
      <c r="S251">
        <v>1132</v>
      </c>
      <c r="T251">
        <v>1652</v>
      </c>
      <c r="U251">
        <v>1458</v>
      </c>
      <c r="V251">
        <v>834</v>
      </c>
      <c r="W251">
        <v>227</v>
      </c>
      <c r="X251">
        <v>9</v>
      </c>
      <c r="Y251">
        <v>0</v>
      </c>
      <c r="Z251">
        <v>0</v>
      </c>
      <c r="AA251">
        <v>5708</v>
      </c>
    </row>
    <row r="252" spans="1:27">
      <c r="A252" t="s">
        <v>151</v>
      </c>
      <c r="B252" t="s">
        <v>152</v>
      </c>
      <c r="C252">
        <v>5</v>
      </c>
      <c r="D252">
        <v>275</v>
      </c>
      <c r="E252">
        <v>823</v>
      </c>
      <c r="F252">
        <v>1025</v>
      </c>
      <c r="G252">
        <v>848</v>
      </c>
      <c r="H252">
        <v>456</v>
      </c>
      <c r="I252">
        <v>125</v>
      </c>
      <c r="J252">
        <v>2</v>
      </c>
      <c r="K252">
        <v>0</v>
      </c>
      <c r="L252">
        <v>0</v>
      </c>
      <c r="M252">
        <v>3559</v>
      </c>
      <c r="N252" s="1"/>
      <c r="O252" t="s">
        <v>151</v>
      </c>
      <c r="P252" t="s">
        <v>152</v>
      </c>
      <c r="Q252">
        <v>13</v>
      </c>
      <c r="R252">
        <v>258</v>
      </c>
      <c r="S252">
        <v>746</v>
      </c>
      <c r="T252">
        <v>1004</v>
      </c>
      <c r="U252">
        <v>769</v>
      </c>
      <c r="V252">
        <v>413</v>
      </c>
      <c r="W252">
        <v>136</v>
      </c>
      <c r="X252">
        <v>8</v>
      </c>
      <c r="Y252">
        <v>0</v>
      </c>
      <c r="Z252">
        <v>0</v>
      </c>
      <c r="AA252">
        <v>3347</v>
      </c>
    </row>
    <row r="253" spans="1:27">
      <c r="A253" t="s">
        <v>153</v>
      </c>
      <c r="B253" t="s">
        <v>154</v>
      </c>
      <c r="C253">
        <v>0</v>
      </c>
      <c r="D253">
        <v>17</v>
      </c>
      <c r="E253">
        <v>100</v>
      </c>
      <c r="F253">
        <v>133</v>
      </c>
      <c r="G253">
        <v>131</v>
      </c>
      <c r="H253">
        <v>70</v>
      </c>
      <c r="I253">
        <v>13</v>
      </c>
      <c r="J253">
        <v>0</v>
      </c>
      <c r="K253">
        <v>0</v>
      </c>
      <c r="L253">
        <v>0</v>
      </c>
      <c r="M253">
        <v>464</v>
      </c>
      <c r="N253" s="1"/>
      <c r="O253" t="s">
        <v>153</v>
      </c>
      <c r="P253" t="s">
        <v>154</v>
      </c>
      <c r="Q253">
        <v>0</v>
      </c>
      <c r="R253">
        <v>15</v>
      </c>
      <c r="S253">
        <v>106</v>
      </c>
      <c r="T253">
        <v>136</v>
      </c>
      <c r="U253">
        <v>119</v>
      </c>
      <c r="V253">
        <v>61</v>
      </c>
      <c r="W253">
        <v>17</v>
      </c>
      <c r="X253">
        <v>0</v>
      </c>
      <c r="Y253">
        <v>0</v>
      </c>
      <c r="Z253">
        <v>0</v>
      </c>
      <c r="AA253">
        <v>454</v>
      </c>
    </row>
    <row r="254" spans="1:27">
      <c r="C254">
        <v>137</v>
      </c>
      <c r="D254">
        <v>6767</v>
      </c>
      <c r="E254">
        <v>19823</v>
      </c>
      <c r="F254">
        <v>25324</v>
      </c>
      <c r="G254">
        <v>21185</v>
      </c>
      <c r="H254">
        <v>11650</v>
      </c>
      <c r="I254">
        <v>3460</v>
      </c>
      <c r="J254">
        <v>196</v>
      </c>
      <c r="K254">
        <v>8</v>
      </c>
      <c r="L254">
        <v>6</v>
      </c>
      <c r="M254">
        <v>88556</v>
      </c>
      <c r="N254" s="1"/>
      <c r="Q254">
        <v>132</v>
      </c>
      <c r="R254">
        <v>6293</v>
      </c>
      <c r="S254">
        <v>18147</v>
      </c>
      <c r="T254">
        <v>23411</v>
      </c>
      <c r="U254">
        <v>19572</v>
      </c>
      <c r="V254">
        <v>10858</v>
      </c>
      <c r="W254">
        <v>3214</v>
      </c>
      <c r="X254">
        <v>179</v>
      </c>
      <c r="Y254">
        <v>4</v>
      </c>
      <c r="Z254">
        <v>4</v>
      </c>
      <c r="AA254">
        <v>81814</v>
      </c>
    </row>
    <row r="255" spans="1:27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t="s">
        <v>155</v>
      </c>
      <c r="N257" s="1"/>
      <c r="O257" t="s">
        <v>155</v>
      </c>
    </row>
    <row r="258" spans="1:27">
      <c r="B258" t="s">
        <v>118</v>
      </c>
      <c r="C258" s="18" t="s">
        <v>101</v>
      </c>
      <c r="D258" s="18" t="s">
        <v>102</v>
      </c>
      <c r="E258" s="18" t="s">
        <v>103</v>
      </c>
      <c r="F258" s="18" t="s">
        <v>104</v>
      </c>
      <c r="G258" s="18" t="s">
        <v>105</v>
      </c>
      <c r="H258" s="18" t="s">
        <v>106</v>
      </c>
      <c r="I258" s="18" t="s">
        <v>107</v>
      </c>
      <c r="J258" s="18" t="s">
        <v>108</v>
      </c>
      <c r="K258" s="18" t="s">
        <v>119</v>
      </c>
      <c r="L258" s="18" t="s">
        <v>120</v>
      </c>
      <c r="N258" s="1"/>
      <c r="P258" t="s">
        <v>118</v>
      </c>
      <c r="Q258" s="18" t="s">
        <v>101</v>
      </c>
      <c r="R258" s="18" t="s">
        <v>102</v>
      </c>
      <c r="S258" s="18" t="s">
        <v>103</v>
      </c>
      <c r="T258" s="18" t="s">
        <v>104</v>
      </c>
      <c r="U258" s="18" t="s">
        <v>105</v>
      </c>
      <c r="V258" s="18" t="s">
        <v>106</v>
      </c>
      <c r="W258" s="18" t="s">
        <v>107</v>
      </c>
      <c r="X258" s="18" t="s">
        <v>108</v>
      </c>
      <c r="Y258" s="18" t="s">
        <v>119</v>
      </c>
      <c r="Z258" s="18" t="s">
        <v>120</v>
      </c>
    </row>
    <row r="259" spans="1:27">
      <c r="A259" t="s">
        <v>121</v>
      </c>
      <c r="B259" t="s">
        <v>122</v>
      </c>
      <c r="C259">
        <v>17</v>
      </c>
      <c r="D259">
        <v>895</v>
      </c>
      <c r="E259">
        <v>2735</v>
      </c>
      <c r="F259">
        <v>3323</v>
      </c>
      <c r="G259">
        <v>2550</v>
      </c>
      <c r="H259">
        <v>1325</v>
      </c>
      <c r="I259">
        <v>385</v>
      </c>
      <c r="J259">
        <v>22</v>
      </c>
      <c r="K259">
        <v>1</v>
      </c>
      <c r="L259">
        <v>2</v>
      </c>
      <c r="M259">
        <v>11255</v>
      </c>
      <c r="N259" s="1"/>
      <c r="O259" t="s">
        <v>121</v>
      </c>
      <c r="P259" t="s">
        <v>122</v>
      </c>
      <c r="Q259">
        <v>16</v>
      </c>
      <c r="R259">
        <v>835</v>
      </c>
      <c r="S259">
        <v>2476</v>
      </c>
      <c r="T259">
        <v>2984</v>
      </c>
      <c r="U259">
        <v>2394</v>
      </c>
      <c r="V259">
        <v>1246</v>
      </c>
      <c r="W259">
        <v>362</v>
      </c>
      <c r="X259">
        <v>27</v>
      </c>
      <c r="Y259">
        <v>1</v>
      </c>
      <c r="Z259">
        <v>1</v>
      </c>
      <c r="AA259">
        <v>10342</v>
      </c>
    </row>
    <row r="260" spans="1:27">
      <c r="A260" t="s">
        <v>123</v>
      </c>
      <c r="B260" t="s">
        <v>124</v>
      </c>
      <c r="C260">
        <v>2</v>
      </c>
      <c r="D260">
        <v>274</v>
      </c>
      <c r="E260">
        <v>844</v>
      </c>
      <c r="F260">
        <v>1049</v>
      </c>
      <c r="G260">
        <v>891</v>
      </c>
      <c r="H260">
        <v>508</v>
      </c>
      <c r="I260">
        <v>151</v>
      </c>
      <c r="J260">
        <v>6</v>
      </c>
      <c r="K260">
        <v>0</v>
      </c>
      <c r="L260">
        <v>0</v>
      </c>
      <c r="M260">
        <v>3725</v>
      </c>
      <c r="N260" s="1"/>
      <c r="O260" t="s">
        <v>123</v>
      </c>
      <c r="P260" t="s">
        <v>124</v>
      </c>
      <c r="Q260">
        <v>2</v>
      </c>
      <c r="R260">
        <v>263</v>
      </c>
      <c r="S260">
        <v>784</v>
      </c>
      <c r="T260">
        <v>1051</v>
      </c>
      <c r="U260">
        <v>769</v>
      </c>
      <c r="V260">
        <v>430</v>
      </c>
      <c r="W260">
        <v>130</v>
      </c>
      <c r="X260">
        <v>8</v>
      </c>
      <c r="Y260">
        <v>0</v>
      </c>
      <c r="Z260">
        <v>0</v>
      </c>
      <c r="AA260">
        <v>3437</v>
      </c>
    </row>
    <row r="261" spans="1:27">
      <c r="A261" t="s">
        <v>125</v>
      </c>
      <c r="B261" t="s">
        <v>126</v>
      </c>
      <c r="C261">
        <v>2</v>
      </c>
      <c r="D261">
        <v>121</v>
      </c>
      <c r="E261">
        <v>545</v>
      </c>
      <c r="F261">
        <v>816</v>
      </c>
      <c r="G261">
        <v>791</v>
      </c>
      <c r="H261">
        <v>463</v>
      </c>
      <c r="I261">
        <v>112</v>
      </c>
      <c r="J261">
        <v>4</v>
      </c>
      <c r="K261">
        <v>0</v>
      </c>
      <c r="L261">
        <v>0</v>
      </c>
      <c r="M261">
        <v>2854</v>
      </c>
      <c r="N261" s="1"/>
      <c r="O261" t="s">
        <v>125</v>
      </c>
      <c r="P261" t="s">
        <v>126</v>
      </c>
      <c r="Q261">
        <v>2</v>
      </c>
      <c r="R261">
        <v>102</v>
      </c>
      <c r="S261">
        <v>456</v>
      </c>
      <c r="T261">
        <v>725</v>
      </c>
      <c r="U261">
        <v>713</v>
      </c>
      <c r="V261">
        <v>404</v>
      </c>
      <c r="W261">
        <v>110</v>
      </c>
      <c r="X261">
        <v>3</v>
      </c>
      <c r="Y261">
        <v>0</v>
      </c>
      <c r="Z261">
        <v>1</v>
      </c>
      <c r="AA261">
        <v>2516</v>
      </c>
    </row>
    <row r="262" spans="1:27">
      <c r="A262" t="s">
        <v>127</v>
      </c>
      <c r="B262" t="s">
        <v>128</v>
      </c>
      <c r="C262">
        <v>7</v>
      </c>
      <c r="D262">
        <v>238</v>
      </c>
      <c r="E262">
        <v>588</v>
      </c>
      <c r="F262">
        <v>657</v>
      </c>
      <c r="G262">
        <v>525</v>
      </c>
      <c r="H262">
        <v>265</v>
      </c>
      <c r="I262">
        <v>86</v>
      </c>
      <c r="J262">
        <v>2</v>
      </c>
      <c r="K262">
        <v>0</v>
      </c>
      <c r="L262">
        <v>0</v>
      </c>
      <c r="M262">
        <v>2368</v>
      </c>
      <c r="N262" s="1"/>
      <c r="O262" t="s">
        <v>127</v>
      </c>
      <c r="P262" t="s">
        <v>128</v>
      </c>
      <c r="Q262">
        <v>7</v>
      </c>
      <c r="R262">
        <v>230</v>
      </c>
      <c r="S262">
        <v>563</v>
      </c>
      <c r="T262">
        <v>666</v>
      </c>
      <c r="U262">
        <v>493</v>
      </c>
      <c r="V262">
        <v>254</v>
      </c>
      <c r="W262">
        <v>78</v>
      </c>
      <c r="X262">
        <v>3</v>
      </c>
      <c r="Y262">
        <v>2</v>
      </c>
      <c r="Z262">
        <v>0</v>
      </c>
      <c r="AA262">
        <v>2296</v>
      </c>
    </row>
    <row r="263" spans="1:27">
      <c r="A263" t="s">
        <v>129</v>
      </c>
      <c r="B263" t="s">
        <v>130</v>
      </c>
      <c r="C263">
        <v>9</v>
      </c>
      <c r="D263">
        <v>161</v>
      </c>
      <c r="E263">
        <v>484</v>
      </c>
      <c r="F263">
        <v>689</v>
      </c>
      <c r="G263">
        <v>613</v>
      </c>
      <c r="H263">
        <v>338</v>
      </c>
      <c r="I263">
        <v>80</v>
      </c>
      <c r="J263">
        <v>6</v>
      </c>
      <c r="K263">
        <v>0</v>
      </c>
      <c r="L263">
        <v>0</v>
      </c>
      <c r="M263">
        <v>2380</v>
      </c>
      <c r="N263" s="1"/>
      <c r="O263" t="s">
        <v>129</v>
      </c>
      <c r="P263" t="s">
        <v>130</v>
      </c>
      <c r="Q263">
        <v>2</v>
      </c>
      <c r="R263">
        <v>155</v>
      </c>
      <c r="S263">
        <v>465</v>
      </c>
      <c r="T263">
        <v>604</v>
      </c>
      <c r="U263">
        <v>500</v>
      </c>
      <c r="V263">
        <v>318</v>
      </c>
      <c r="W263">
        <v>80</v>
      </c>
      <c r="X263">
        <v>4</v>
      </c>
      <c r="Y263">
        <v>0</v>
      </c>
      <c r="Z263">
        <v>0</v>
      </c>
      <c r="AA263">
        <v>2128</v>
      </c>
    </row>
    <row r="264" spans="1:27">
      <c r="A264" t="s">
        <v>131</v>
      </c>
      <c r="B264" t="s">
        <v>132</v>
      </c>
      <c r="C264">
        <v>27</v>
      </c>
      <c r="D264">
        <v>1095</v>
      </c>
      <c r="E264">
        <v>2898</v>
      </c>
      <c r="F264">
        <v>3323</v>
      </c>
      <c r="G264">
        <v>2560</v>
      </c>
      <c r="H264">
        <v>1287</v>
      </c>
      <c r="I264">
        <v>373</v>
      </c>
      <c r="J264">
        <v>19</v>
      </c>
      <c r="K264">
        <v>0</v>
      </c>
      <c r="L264">
        <v>0</v>
      </c>
      <c r="M264">
        <v>11582</v>
      </c>
      <c r="N264" s="1"/>
      <c r="O264" t="s">
        <v>131</v>
      </c>
      <c r="P264" t="s">
        <v>132</v>
      </c>
      <c r="Q264">
        <v>29</v>
      </c>
      <c r="R264">
        <v>1083</v>
      </c>
      <c r="S264">
        <v>2586</v>
      </c>
      <c r="T264">
        <v>3158</v>
      </c>
      <c r="U264">
        <v>2401</v>
      </c>
      <c r="V264">
        <v>1265</v>
      </c>
      <c r="W264">
        <v>334</v>
      </c>
      <c r="X264">
        <v>16</v>
      </c>
      <c r="Y264">
        <v>0</v>
      </c>
      <c r="Z264">
        <v>0</v>
      </c>
      <c r="AA264">
        <v>10872</v>
      </c>
    </row>
    <row r="265" spans="1:27">
      <c r="A265" t="s">
        <v>133</v>
      </c>
      <c r="B265" t="s">
        <v>134</v>
      </c>
      <c r="C265">
        <v>5</v>
      </c>
      <c r="D265">
        <v>205</v>
      </c>
      <c r="E265">
        <v>636</v>
      </c>
      <c r="F265">
        <v>869</v>
      </c>
      <c r="G265">
        <v>732</v>
      </c>
      <c r="H265">
        <v>414</v>
      </c>
      <c r="I265">
        <v>98</v>
      </c>
      <c r="J265">
        <v>10</v>
      </c>
      <c r="K265">
        <v>0</v>
      </c>
      <c r="L265">
        <v>1</v>
      </c>
      <c r="M265">
        <v>2970</v>
      </c>
      <c r="N265" s="1"/>
      <c r="O265" t="s">
        <v>133</v>
      </c>
      <c r="P265" t="s">
        <v>134</v>
      </c>
      <c r="Q265">
        <v>2</v>
      </c>
      <c r="R265">
        <v>179</v>
      </c>
      <c r="S265">
        <v>553</v>
      </c>
      <c r="T265">
        <v>801</v>
      </c>
      <c r="U265">
        <v>668</v>
      </c>
      <c r="V265">
        <v>366</v>
      </c>
      <c r="W265">
        <v>110</v>
      </c>
      <c r="X265">
        <v>4</v>
      </c>
      <c r="Y265">
        <v>0</v>
      </c>
      <c r="Z265">
        <v>0</v>
      </c>
      <c r="AA265">
        <v>2683</v>
      </c>
    </row>
    <row r="266" spans="1:27">
      <c r="A266" t="s">
        <v>135</v>
      </c>
      <c r="B266" t="s">
        <v>136</v>
      </c>
      <c r="C266">
        <v>1</v>
      </c>
      <c r="D266">
        <v>208</v>
      </c>
      <c r="E266">
        <v>656</v>
      </c>
      <c r="F266">
        <v>893</v>
      </c>
      <c r="G266">
        <v>676</v>
      </c>
      <c r="H266">
        <v>403</v>
      </c>
      <c r="I266">
        <v>102</v>
      </c>
      <c r="J266">
        <v>4</v>
      </c>
      <c r="K266">
        <v>0</v>
      </c>
      <c r="L266">
        <v>0</v>
      </c>
      <c r="M266">
        <v>2943</v>
      </c>
      <c r="N266" s="1"/>
      <c r="O266" t="s">
        <v>135</v>
      </c>
      <c r="P266" t="s">
        <v>136</v>
      </c>
      <c r="Q266">
        <v>1</v>
      </c>
      <c r="R266">
        <v>173</v>
      </c>
      <c r="S266">
        <v>629</v>
      </c>
      <c r="T266">
        <v>769</v>
      </c>
      <c r="U266">
        <v>640</v>
      </c>
      <c r="V266">
        <v>379</v>
      </c>
      <c r="W266">
        <v>118</v>
      </c>
      <c r="X266">
        <v>7</v>
      </c>
      <c r="Y266">
        <v>0</v>
      </c>
      <c r="Z266">
        <v>0</v>
      </c>
      <c r="AA266">
        <v>2716</v>
      </c>
    </row>
    <row r="267" spans="1:27">
      <c r="A267" t="s">
        <v>137</v>
      </c>
      <c r="B267" t="s">
        <v>138</v>
      </c>
      <c r="C267">
        <v>2</v>
      </c>
      <c r="D267">
        <v>212</v>
      </c>
      <c r="E267">
        <v>514</v>
      </c>
      <c r="F267">
        <v>489</v>
      </c>
      <c r="G267">
        <v>361</v>
      </c>
      <c r="H267">
        <v>170</v>
      </c>
      <c r="I267">
        <v>55</v>
      </c>
      <c r="J267">
        <v>3</v>
      </c>
      <c r="K267">
        <v>0</v>
      </c>
      <c r="L267">
        <v>0</v>
      </c>
      <c r="M267">
        <v>1806</v>
      </c>
      <c r="N267" s="1"/>
      <c r="O267" t="s">
        <v>137</v>
      </c>
      <c r="P267" t="s">
        <v>138</v>
      </c>
      <c r="Q267">
        <v>5</v>
      </c>
      <c r="R267">
        <v>187</v>
      </c>
      <c r="S267">
        <v>457</v>
      </c>
      <c r="T267">
        <v>467</v>
      </c>
      <c r="U267">
        <v>345</v>
      </c>
      <c r="V267">
        <v>177</v>
      </c>
      <c r="W267">
        <v>68</v>
      </c>
      <c r="X267">
        <v>2</v>
      </c>
      <c r="Y267">
        <v>0</v>
      </c>
      <c r="Z267">
        <v>0</v>
      </c>
      <c r="AA267">
        <v>1708</v>
      </c>
    </row>
    <row r="268" spans="1:27">
      <c r="A268" t="s">
        <v>139</v>
      </c>
      <c r="B268" t="s">
        <v>140</v>
      </c>
      <c r="C268">
        <v>4</v>
      </c>
      <c r="D268">
        <v>247</v>
      </c>
      <c r="E268">
        <v>905</v>
      </c>
      <c r="F268">
        <v>1254</v>
      </c>
      <c r="G268">
        <v>1065</v>
      </c>
      <c r="H268">
        <v>562</v>
      </c>
      <c r="I268">
        <v>177</v>
      </c>
      <c r="J268">
        <v>10</v>
      </c>
      <c r="K268">
        <v>1</v>
      </c>
      <c r="L268">
        <v>0</v>
      </c>
      <c r="M268">
        <v>4225</v>
      </c>
      <c r="N268" s="1"/>
      <c r="O268" t="s">
        <v>139</v>
      </c>
      <c r="P268" t="s">
        <v>140</v>
      </c>
      <c r="Q268">
        <v>4</v>
      </c>
      <c r="R268">
        <v>253</v>
      </c>
      <c r="S268">
        <v>868</v>
      </c>
      <c r="T268">
        <v>1074</v>
      </c>
      <c r="U268">
        <v>864</v>
      </c>
      <c r="V268">
        <v>542</v>
      </c>
      <c r="W268">
        <v>132</v>
      </c>
      <c r="X268">
        <v>6</v>
      </c>
      <c r="Y268">
        <v>0</v>
      </c>
      <c r="Z268">
        <v>0</v>
      </c>
      <c r="AA268">
        <v>3743</v>
      </c>
    </row>
    <row r="269" spans="1:27">
      <c r="A269" t="s">
        <v>141</v>
      </c>
      <c r="B269" t="s">
        <v>142</v>
      </c>
      <c r="C269">
        <v>2</v>
      </c>
      <c r="D269">
        <v>199</v>
      </c>
      <c r="E269">
        <v>527</v>
      </c>
      <c r="F269">
        <v>690</v>
      </c>
      <c r="G269">
        <v>536</v>
      </c>
      <c r="H269">
        <v>311</v>
      </c>
      <c r="I269">
        <v>83</v>
      </c>
      <c r="J269">
        <v>1</v>
      </c>
      <c r="K269">
        <v>1</v>
      </c>
      <c r="L269">
        <v>0</v>
      </c>
      <c r="M269">
        <v>2350</v>
      </c>
      <c r="N269" s="1"/>
      <c r="O269" t="s">
        <v>141</v>
      </c>
      <c r="P269" t="s">
        <v>142</v>
      </c>
      <c r="Q269">
        <v>4</v>
      </c>
      <c r="R269">
        <v>158</v>
      </c>
      <c r="S269">
        <v>475</v>
      </c>
      <c r="T269">
        <v>647</v>
      </c>
      <c r="U269">
        <v>528</v>
      </c>
      <c r="V269">
        <v>266</v>
      </c>
      <c r="W269">
        <v>74</v>
      </c>
      <c r="X269">
        <v>3</v>
      </c>
      <c r="Y269">
        <v>0</v>
      </c>
      <c r="Z269">
        <v>0</v>
      </c>
      <c r="AA269">
        <v>2155</v>
      </c>
    </row>
    <row r="270" spans="1:27">
      <c r="A270" t="s">
        <v>143</v>
      </c>
      <c r="B270" t="s">
        <v>144</v>
      </c>
      <c r="C270">
        <v>7</v>
      </c>
      <c r="D270">
        <v>394</v>
      </c>
      <c r="E270">
        <v>1178</v>
      </c>
      <c r="F270">
        <v>1505</v>
      </c>
      <c r="G270">
        <v>1320</v>
      </c>
      <c r="H270">
        <v>746</v>
      </c>
      <c r="I270">
        <v>247</v>
      </c>
      <c r="J270">
        <v>10</v>
      </c>
      <c r="K270">
        <v>1</v>
      </c>
      <c r="L270">
        <v>2</v>
      </c>
      <c r="M270">
        <v>5410</v>
      </c>
      <c r="N270" s="1"/>
      <c r="O270" t="s">
        <v>143</v>
      </c>
      <c r="P270" t="s">
        <v>144</v>
      </c>
      <c r="Q270">
        <v>4</v>
      </c>
      <c r="R270">
        <v>322</v>
      </c>
      <c r="S270">
        <v>1068</v>
      </c>
      <c r="T270">
        <v>1411</v>
      </c>
      <c r="U270">
        <v>1248</v>
      </c>
      <c r="V270">
        <v>731</v>
      </c>
      <c r="W270">
        <v>203</v>
      </c>
      <c r="X270">
        <v>15</v>
      </c>
      <c r="Y270">
        <v>0</v>
      </c>
      <c r="Z270">
        <v>0</v>
      </c>
      <c r="AA270">
        <v>5002</v>
      </c>
    </row>
    <row r="271" spans="1:27">
      <c r="A271" t="s">
        <v>145</v>
      </c>
      <c r="B271" t="s">
        <v>146</v>
      </c>
      <c r="C271">
        <v>24</v>
      </c>
      <c r="D271">
        <v>1285</v>
      </c>
      <c r="E271">
        <v>4031</v>
      </c>
      <c r="F271">
        <v>5202</v>
      </c>
      <c r="G271">
        <v>4469</v>
      </c>
      <c r="H271">
        <v>2315</v>
      </c>
      <c r="I271">
        <v>684</v>
      </c>
      <c r="J271">
        <v>48</v>
      </c>
      <c r="K271">
        <v>2</v>
      </c>
      <c r="L271">
        <v>0</v>
      </c>
      <c r="M271">
        <v>18060</v>
      </c>
      <c r="N271" s="1"/>
      <c r="O271" t="s">
        <v>145</v>
      </c>
      <c r="P271" t="s">
        <v>146</v>
      </c>
      <c r="Q271">
        <v>24</v>
      </c>
      <c r="R271">
        <v>1221</v>
      </c>
      <c r="S271">
        <v>3687</v>
      </c>
      <c r="T271">
        <v>4887</v>
      </c>
      <c r="U271">
        <v>4203</v>
      </c>
      <c r="V271">
        <v>2245</v>
      </c>
      <c r="W271">
        <v>672</v>
      </c>
      <c r="X271">
        <v>45</v>
      </c>
      <c r="Y271">
        <v>1</v>
      </c>
      <c r="Z271">
        <v>0</v>
      </c>
      <c r="AA271">
        <v>16985</v>
      </c>
    </row>
    <row r="272" spans="1:27">
      <c r="A272" t="s">
        <v>147</v>
      </c>
      <c r="B272" t="s">
        <v>148</v>
      </c>
      <c r="C272">
        <v>0</v>
      </c>
      <c r="D272">
        <v>17</v>
      </c>
      <c r="E272">
        <v>103</v>
      </c>
      <c r="F272">
        <v>178</v>
      </c>
      <c r="G272">
        <v>169</v>
      </c>
      <c r="H272">
        <v>102</v>
      </c>
      <c r="I272">
        <v>27</v>
      </c>
      <c r="J272">
        <v>1</v>
      </c>
      <c r="K272">
        <v>0</v>
      </c>
      <c r="L272">
        <v>0</v>
      </c>
      <c r="M272">
        <v>597</v>
      </c>
      <c r="N272" s="1"/>
      <c r="O272" t="s">
        <v>147</v>
      </c>
      <c r="P272" t="s">
        <v>148</v>
      </c>
      <c r="Q272">
        <v>0</v>
      </c>
      <c r="R272">
        <v>15</v>
      </c>
      <c r="S272">
        <v>117</v>
      </c>
      <c r="T272">
        <v>140</v>
      </c>
      <c r="U272">
        <v>153</v>
      </c>
      <c r="V272">
        <v>89</v>
      </c>
      <c r="W272">
        <v>32</v>
      </c>
      <c r="X272">
        <v>2</v>
      </c>
      <c r="Y272">
        <v>1</v>
      </c>
      <c r="Z272">
        <v>0</v>
      </c>
      <c r="AA272">
        <v>549</v>
      </c>
    </row>
    <row r="273" spans="1:29">
      <c r="A273" t="s">
        <v>149</v>
      </c>
      <c r="B273" t="s">
        <v>150</v>
      </c>
      <c r="C273">
        <v>3</v>
      </c>
      <c r="D273">
        <v>404</v>
      </c>
      <c r="E273">
        <v>1304</v>
      </c>
      <c r="F273">
        <v>1872</v>
      </c>
      <c r="G273">
        <v>1510</v>
      </c>
      <c r="H273">
        <v>854</v>
      </c>
      <c r="I273">
        <v>269</v>
      </c>
      <c r="J273">
        <v>19</v>
      </c>
      <c r="K273">
        <v>0</v>
      </c>
      <c r="L273">
        <v>0</v>
      </c>
      <c r="M273">
        <v>6235</v>
      </c>
      <c r="N273" s="1"/>
      <c r="O273" t="s">
        <v>149</v>
      </c>
      <c r="P273" t="s">
        <v>150</v>
      </c>
      <c r="Q273">
        <v>9</v>
      </c>
      <c r="R273">
        <v>405</v>
      </c>
      <c r="S273">
        <v>1207</v>
      </c>
      <c r="T273">
        <v>1726</v>
      </c>
      <c r="U273">
        <v>1455</v>
      </c>
      <c r="V273">
        <v>772</v>
      </c>
      <c r="W273">
        <v>244</v>
      </c>
      <c r="X273">
        <v>14</v>
      </c>
      <c r="Y273">
        <v>0</v>
      </c>
      <c r="Z273">
        <v>0</v>
      </c>
      <c r="AA273">
        <v>5832</v>
      </c>
    </row>
    <row r="274" spans="1:29">
      <c r="A274" t="s">
        <v>151</v>
      </c>
      <c r="B274" t="s">
        <v>152</v>
      </c>
      <c r="C274">
        <v>4</v>
      </c>
      <c r="D274">
        <v>279</v>
      </c>
      <c r="E274">
        <v>996</v>
      </c>
      <c r="F274">
        <v>1275</v>
      </c>
      <c r="G274">
        <v>1098</v>
      </c>
      <c r="H274">
        <v>594</v>
      </c>
      <c r="I274">
        <v>148</v>
      </c>
      <c r="J274">
        <v>3</v>
      </c>
      <c r="K274">
        <v>0</v>
      </c>
      <c r="L274">
        <v>0</v>
      </c>
      <c r="M274">
        <v>4397</v>
      </c>
      <c r="N274" s="1"/>
      <c r="O274" t="s">
        <v>151</v>
      </c>
      <c r="P274" t="s">
        <v>152</v>
      </c>
      <c r="Q274">
        <v>8</v>
      </c>
      <c r="R274">
        <v>264</v>
      </c>
      <c r="S274">
        <v>939</v>
      </c>
      <c r="T274">
        <v>1229</v>
      </c>
      <c r="U274">
        <v>980</v>
      </c>
      <c r="V274">
        <v>509</v>
      </c>
      <c r="W274">
        <v>176</v>
      </c>
      <c r="X274">
        <v>6</v>
      </c>
      <c r="Y274">
        <v>0</v>
      </c>
      <c r="Z274">
        <v>0</v>
      </c>
      <c r="AA274">
        <v>4111</v>
      </c>
    </row>
    <row r="275" spans="1:29">
      <c r="A275" s="228" t="s">
        <v>153</v>
      </c>
      <c r="B275" t="s">
        <v>154</v>
      </c>
      <c r="C275">
        <v>0</v>
      </c>
      <c r="D275">
        <v>27</v>
      </c>
      <c r="E275">
        <v>89</v>
      </c>
      <c r="F275">
        <v>120</v>
      </c>
      <c r="G275">
        <v>95</v>
      </c>
      <c r="H275">
        <v>51</v>
      </c>
      <c r="I275">
        <v>12</v>
      </c>
      <c r="J275">
        <v>1</v>
      </c>
      <c r="K275">
        <v>0</v>
      </c>
      <c r="L275">
        <v>0</v>
      </c>
      <c r="M275">
        <v>395</v>
      </c>
      <c r="N275" s="1"/>
      <c r="O275" t="s">
        <v>153</v>
      </c>
      <c r="P275" t="s">
        <v>154</v>
      </c>
      <c r="Q275">
        <v>0</v>
      </c>
      <c r="R275">
        <v>21</v>
      </c>
      <c r="S275">
        <v>80</v>
      </c>
      <c r="T275">
        <v>95</v>
      </c>
      <c r="U275">
        <v>72</v>
      </c>
      <c r="V275">
        <v>40</v>
      </c>
      <c r="W275">
        <v>11</v>
      </c>
      <c r="X275">
        <v>0</v>
      </c>
      <c r="Y275">
        <v>0</v>
      </c>
      <c r="Z275">
        <v>0</v>
      </c>
      <c r="AA275">
        <v>319</v>
      </c>
    </row>
    <row r="276" spans="1:29">
      <c r="A276" s="1"/>
      <c r="C276">
        <v>116</v>
      </c>
      <c r="D276">
        <v>6261</v>
      </c>
      <c r="E276">
        <v>19033</v>
      </c>
      <c r="F276">
        <v>24204</v>
      </c>
      <c r="G276">
        <v>19961</v>
      </c>
      <c r="H276">
        <v>10708</v>
      </c>
      <c r="I276">
        <v>3089</v>
      </c>
      <c r="J276">
        <v>169</v>
      </c>
      <c r="K276">
        <v>6</v>
      </c>
      <c r="L276">
        <v>5</v>
      </c>
      <c r="M276">
        <v>83552</v>
      </c>
      <c r="N276" s="1"/>
      <c r="Q276">
        <v>119</v>
      </c>
      <c r="R276">
        <v>5866</v>
      </c>
      <c r="S276">
        <v>17410</v>
      </c>
      <c r="T276">
        <v>22434</v>
      </c>
      <c r="U276">
        <v>18426</v>
      </c>
      <c r="V276">
        <v>10033</v>
      </c>
      <c r="W276">
        <v>2934</v>
      </c>
      <c r="X276">
        <v>165</v>
      </c>
      <c r="Y276">
        <v>5</v>
      </c>
      <c r="Z276">
        <v>2</v>
      </c>
      <c r="AA276">
        <v>77394</v>
      </c>
    </row>
    <row r="283" spans="1:29">
      <c r="C283" s="18">
        <v>1</v>
      </c>
      <c r="D283" s="18">
        <v>2</v>
      </c>
      <c r="E283" s="18">
        <v>3</v>
      </c>
      <c r="F283" s="18">
        <v>4</v>
      </c>
      <c r="G283" s="18">
        <v>5</v>
      </c>
      <c r="H283" s="18">
        <v>9</v>
      </c>
      <c r="N283" s="18">
        <v>1</v>
      </c>
      <c r="O283" s="18">
        <v>2</v>
      </c>
      <c r="P283" s="18">
        <v>3</v>
      </c>
      <c r="Q283" s="18">
        <v>4</v>
      </c>
      <c r="R283" s="18">
        <v>5</v>
      </c>
      <c r="S283" s="18">
        <v>9</v>
      </c>
    </row>
    <row r="284" spans="1:29">
      <c r="B284" t="s">
        <v>118</v>
      </c>
      <c r="C284" s="18" t="s">
        <v>156</v>
      </c>
      <c r="D284" s="18" t="s">
        <v>157</v>
      </c>
      <c r="E284" s="18" t="s">
        <v>158</v>
      </c>
      <c r="F284" s="18" t="s">
        <v>90</v>
      </c>
      <c r="G284" s="18" t="s">
        <v>91</v>
      </c>
      <c r="H284" s="18" t="s">
        <v>120</v>
      </c>
      <c r="M284" t="s">
        <v>118</v>
      </c>
      <c r="N284" s="18" t="s">
        <v>156</v>
      </c>
      <c r="O284" s="18" t="s">
        <v>157</v>
      </c>
      <c r="P284" s="18" t="s">
        <v>158</v>
      </c>
      <c r="Q284" s="18" t="s">
        <v>90</v>
      </c>
      <c r="R284" s="18" t="s">
        <v>91</v>
      </c>
      <c r="S284" s="18" t="s">
        <v>120</v>
      </c>
      <c r="X284">
        <v>1</v>
      </c>
      <c r="Y284">
        <v>2</v>
      </c>
      <c r="Z284">
        <v>3</v>
      </c>
      <c r="AA284">
        <v>4</v>
      </c>
      <c r="AB284">
        <v>5</v>
      </c>
      <c r="AC284">
        <v>9</v>
      </c>
    </row>
    <row r="285" spans="1:29">
      <c r="A285">
        <v>801</v>
      </c>
      <c r="B285" t="s">
        <v>122</v>
      </c>
      <c r="C285">
        <v>6660</v>
      </c>
      <c r="D285">
        <v>18</v>
      </c>
      <c r="E285">
        <v>4063</v>
      </c>
      <c r="F285">
        <v>510</v>
      </c>
      <c r="G285">
        <v>4</v>
      </c>
      <c r="H285">
        <v>0</v>
      </c>
      <c r="I285">
        <v>11255</v>
      </c>
      <c r="L285">
        <v>801</v>
      </c>
      <c r="M285" t="s">
        <v>122</v>
      </c>
      <c r="N285">
        <v>3327</v>
      </c>
      <c r="O285">
        <v>19</v>
      </c>
      <c r="P285">
        <v>4154</v>
      </c>
      <c r="Q285">
        <v>518</v>
      </c>
      <c r="R285">
        <v>3</v>
      </c>
      <c r="S285">
        <v>0</v>
      </c>
      <c r="T285">
        <v>8021</v>
      </c>
      <c r="V285" t="s">
        <v>122</v>
      </c>
      <c r="X285">
        <f>SUM(N285,N308)</f>
        <v>6376</v>
      </c>
      <c r="Y285">
        <f t="shared" ref="Y285:AC285" si="10">SUM(O285,O308)</f>
        <v>35</v>
      </c>
      <c r="Z285">
        <f t="shared" si="10"/>
        <v>7948</v>
      </c>
      <c r="AA285">
        <f t="shared" si="10"/>
        <v>1026</v>
      </c>
      <c r="AB285">
        <f t="shared" si="10"/>
        <v>6</v>
      </c>
      <c r="AC285">
        <f t="shared" si="10"/>
        <v>0</v>
      </c>
    </row>
    <row r="286" spans="1:29">
      <c r="A286">
        <v>802</v>
      </c>
      <c r="B286" t="s">
        <v>124</v>
      </c>
      <c r="C286">
        <v>2119</v>
      </c>
      <c r="D286">
        <v>8</v>
      </c>
      <c r="E286">
        <v>1334</v>
      </c>
      <c r="F286">
        <v>258</v>
      </c>
      <c r="G286">
        <v>6</v>
      </c>
      <c r="H286">
        <v>0</v>
      </c>
      <c r="I286">
        <v>3725</v>
      </c>
      <c r="L286">
        <v>802</v>
      </c>
      <c r="M286" t="s">
        <v>124</v>
      </c>
      <c r="N286">
        <v>2018</v>
      </c>
      <c r="O286">
        <v>7</v>
      </c>
      <c r="P286">
        <v>1286</v>
      </c>
      <c r="Q286">
        <v>265</v>
      </c>
      <c r="R286">
        <v>6</v>
      </c>
      <c r="S286">
        <v>0</v>
      </c>
      <c r="T286">
        <v>3582</v>
      </c>
      <c r="V286" t="s">
        <v>124</v>
      </c>
      <c r="X286">
        <f t="shared" ref="X286:X301" si="11">SUM(N286,N309)</f>
        <v>3752</v>
      </c>
      <c r="Y286">
        <f t="shared" ref="Y286:Y301" si="12">SUM(O286,O309)</f>
        <v>14</v>
      </c>
      <c r="Z286">
        <f t="shared" ref="Z286:Z301" si="13">SUM(P286,P309)</f>
        <v>2506</v>
      </c>
      <c r="AA286">
        <f t="shared" ref="AA286:AA301" si="14">SUM(Q286,Q309)</f>
        <v>517</v>
      </c>
      <c r="AB286">
        <f t="shared" ref="AB286:AB301" si="15">SUM(R286,R309)</f>
        <v>9</v>
      </c>
      <c r="AC286">
        <f t="shared" ref="AC286:AC301" si="16">SUM(S286,S309)</f>
        <v>0</v>
      </c>
    </row>
    <row r="287" spans="1:29">
      <c r="A287">
        <v>803</v>
      </c>
      <c r="B287" t="s">
        <v>126</v>
      </c>
      <c r="C287">
        <v>2489</v>
      </c>
      <c r="D287">
        <v>2</v>
      </c>
      <c r="E287">
        <v>325</v>
      </c>
      <c r="F287">
        <v>37</v>
      </c>
      <c r="G287">
        <v>1</v>
      </c>
      <c r="H287">
        <v>0</v>
      </c>
      <c r="I287">
        <v>2854</v>
      </c>
      <c r="L287">
        <v>803</v>
      </c>
      <c r="M287" t="s">
        <v>126</v>
      </c>
      <c r="N287">
        <v>2234</v>
      </c>
      <c r="O287">
        <v>2</v>
      </c>
      <c r="P287">
        <v>324</v>
      </c>
      <c r="Q287">
        <v>22</v>
      </c>
      <c r="R287">
        <v>1</v>
      </c>
      <c r="S287">
        <v>0</v>
      </c>
      <c r="T287">
        <v>2583</v>
      </c>
      <c r="V287" t="s">
        <v>126</v>
      </c>
      <c r="X287">
        <f t="shared" si="11"/>
        <v>4260</v>
      </c>
      <c r="Y287">
        <f t="shared" si="12"/>
        <v>6</v>
      </c>
      <c r="Z287">
        <f t="shared" si="13"/>
        <v>616</v>
      </c>
      <c r="AA287">
        <f t="shared" si="14"/>
        <v>36</v>
      </c>
      <c r="AB287">
        <f t="shared" si="15"/>
        <v>3</v>
      </c>
      <c r="AC287">
        <f t="shared" si="16"/>
        <v>0</v>
      </c>
    </row>
    <row r="288" spans="1:29">
      <c r="A288">
        <v>804</v>
      </c>
      <c r="B288" t="s">
        <v>128</v>
      </c>
      <c r="C288">
        <v>1561</v>
      </c>
      <c r="D288">
        <v>4</v>
      </c>
      <c r="E288">
        <v>705</v>
      </c>
      <c r="F288">
        <v>94</v>
      </c>
      <c r="G288">
        <v>4</v>
      </c>
      <c r="H288">
        <v>0</v>
      </c>
      <c r="I288">
        <v>2368</v>
      </c>
      <c r="L288">
        <v>804</v>
      </c>
      <c r="M288" t="s">
        <v>128</v>
      </c>
      <c r="N288">
        <v>511</v>
      </c>
      <c r="O288">
        <v>0</v>
      </c>
      <c r="P288">
        <v>977</v>
      </c>
      <c r="Q288">
        <v>99</v>
      </c>
      <c r="R288">
        <v>3</v>
      </c>
      <c r="S288">
        <v>0</v>
      </c>
      <c r="T288">
        <v>1590</v>
      </c>
      <c r="V288" t="s">
        <v>128</v>
      </c>
      <c r="X288">
        <f t="shared" si="11"/>
        <v>1008</v>
      </c>
      <c r="Y288">
        <f t="shared" si="12"/>
        <v>0</v>
      </c>
      <c r="Z288">
        <f t="shared" si="13"/>
        <v>1925</v>
      </c>
      <c r="AA288">
        <f t="shared" si="14"/>
        <v>189</v>
      </c>
      <c r="AB288">
        <f t="shared" si="15"/>
        <v>5</v>
      </c>
      <c r="AC288">
        <f t="shared" si="16"/>
        <v>0</v>
      </c>
    </row>
    <row r="289" spans="1:30">
      <c r="A289">
        <v>805</v>
      </c>
      <c r="B289" t="s">
        <v>130</v>
      </c>
      <c r="C289">
        <v>1884</v>
      </c>
      <c r="D289">
        <v>43</v>
      </c>
      <c r="E289">
        <v>434</v>
      </c>
      <c r="F289">
        <v>18</v>
      </c>
      <c r="G289">
        <v>1</v>
      </c>
      <c r="H289">
        <v>0</v>
      </c>
      <c r="I289">
        <v>2380</v>
      </c>
      <c r="L289">
        <v>805</v>
      </c>
      <c r="M289" t="s">
        <v>130</v>
      </c>
      <c r="N289">
        <v>1285</v>
      </c>
      <c r="O289">
        <v>36</v>
      </c>
      <c r="P289">
        <v>422</v>
      </c>
      <c r="Q289">
        <v>19</v>
      </c>
      <c r="R289">
        <v>0</v>
      </c>
      <c r="S289">
        <v>0</v>
      </c>
      <c r="T289">
        <v>1762</v>
      </c>
      <c r="V289" t="s">
        <v>130</v>
      </c>
      <c r="X289">
        <f t="shared" si="11"/>
        <v>2456</v>
      </c>
      <c r="Y289">
        <f t="shared" si="12"/>
        <v>74</v>
      </c>
      <c r="Z289">
        <f t="shared" si="13"/>
        <v>795</v>
      </c>
      <c r="AA289">
        <f t="shared" si="14"/>
        <v>37</v>
      </c>
      <c r="AB289">
        <f t="shared" si="15"/>
        <v>0</v>
      </c>
      <c r="AC289">
        <f t="shared" si="16"/>
        <v>0</v>
      </c>
    </row>
    <row r="290" spans="1:30">
      <c r="A290">
        <v>806</v>
      </c>
      <c r="B290" t="s">
        <v>132</v>
      </c>
      <c r="C290">
        <v>10426</v>
      </c>
      <c r="D290">
        <v>27</v>
      </c>
      <c r="E290">
        <v>921</v>
      </c>
      <c r="F290">
        <v>141</v>
      </c>
      <c r="G290">
        <v>67</v>
      </c>
      <c r="H290">
        <v>0</v>
      </c>
      <c r="I290">
        <v>11582</v>
      </c>
      <c r="L290">
        <v>806</v>
      </c>
      <c r="M290" t="s">
        <v>132</v>
      </c>
      <c r="N290">
        <v>19831</v>
      </c>
      <c r="O290">
        <v>29</v>
      </c>
      <c r="P290">
        <v>711</v>
      </c>
      <c r="Q290">
        <v>135</v>
      </c>
      <c r="R290">
        <v>91</v>
      </c>
      <c r="S290">
        <v>0</v>
      </c>
      <c r="T290">
        <v>20797</v>
      </c>
      <c r="V290" t="s">
        <v>132</v>
      </c>
      <c r="X290">
        <f t="shared" si="11"/>
        <v>38200</v>
      </c>
      <c r="Y290">
        <f t="shared" si="12"/>
        <v>64</v>
      </c>
      <c r="Z290">
        <f t="shared" si="13"/>
        <v>1412</v>
      </c>
      <c r="AA290">
        <f t="shared" si="14"/>
        <v>249</v>
      </c>
      <c r="AB290">
        <f t="shared" si="15"/>
        <v>161</v>
      </c>
      <c r="AC290">
        <f t="shared" si="16"/>
        <v>0</v>
      </c>
    </row>
    <row r="291" spans="1:30">
      <c r="A291">
        <v>807</v>
      </c>
      <c r="B291" t="s">
        <v>134</v>
      </c>
      <c r="C291">
        <v>1820</v>
      </c>
      <c r="D291">
        <v>1</v>
      </c>
      <c r="E291">
        <v>1057</v>
      </c>
      <c r="F291">
        <v>92</v>
      </c>
      <c r="G291">
        <v>0</v>
      </c>
      <c r="H291">
        <v>0</v>
      </c>
      <c r="I291">
        <v>2970</v>
      </c>
      <c r="L291">
        <v>807</v>
      </c>
      <c r="M291" t="s">
        <v>134</v>
      </c>
      <c r="N291">
        <v>2270</v>
      </c>
      <c r="O291">
        <v>1</v>
      </c>
      <c r="P291">
        <v>1360</v>
      </c>
      <c r="Q291">
        <v>92</v>
      </c>
      <c r="R291">
        <v>0</v>
      </c>
      <c r="S291">
        <v>0</v>
      </c>
      <c r="T291">
        <v>3723</v>
      </c>
      <c r="V291" t="s">
        <v>134</v>
      </c>
      <c r="X291">
        <f t="shared" si="11"/>
        <v>4319</v>
      </c>
      <c r="Y291">
        <f t="shared" si="12"/>
        <v>3</v>
      </c>
      <c r="Z291">
        <f t="shared" si="13"/>
        <v>2666</v>
      </c>
      <c r="AA291">
        <f t="shared" si="14"/>
        <v>165</v>
      </c>
      <c r="AB291">
        <f t="shared" si="15"/>
        <v>2</v>
      </c>
      <c r="AC291">
        <f t="shared" si="16"/>
        <v>0</v>
      </c>
    </row>
    <row r="292" spans="1:30">
      <c r="A292">
        <v>808</v>
      </c>
      <c r="B292" t="s">
        <v>136</v>
      </c>
      <c r="C292">
        <v>1910</v>
      </c>
      <c r="D292">
        <v>0</v>
      </c>
      <c r="E292">
        <v>780</v>
      </c>
      <c r="F292">
        <v>247</v>
      </c>
      <c r="G292">
        <v>6</v>
      </c>
      <c r="H292">
        <v>0</v>
      </c>
      <c r="I292">
        <v>2943</v>
      </c>
      <c r="L292">
        <v>808</v>
      </c>
      <c r="M292" t="s">
        <v>136</v>
      </c>
      <c r="N292">
        <v>1884</v>
      </c>
      <c r="O292">
        <v>1</v>
      </c>
      <c r="P292">
        <v>751</v>
      </c>
      <c r="Q292">
        <v>252</v>
      </c>
      <c r="R292">
        <v>6</v>
      </c>
      <c r="S292">
        <v>0</v>
      </c>
      <c r="T292">
        <v>2894</v>
      </c>
      <c r="V292" t="s">
        <v>136</v>
      </c>
      <c r="X292">
        <f t="shared" si="11"/>
        <v>3578</v>
      </c>
      <c r="Y292">
        <f t="shared" si="12"/>
        <v>5</v>
      </c>
      <c r="Z292">
        <f t="shared" si="13"/>
        <v>1509</v>
      </c>
      <c r="AA292">
        <f t="shared" si="14"/>
        <v>501</v>
      </c>
      <c r="AB292">
        <f t="shared" si="15"/>
        <v>9</v>
      </c>
      <c r="AC292">
        <f t="shared" si="16"/>
        <v>1</v>
      </c>
    </row>
    <row r="293" spans="1:30">
      <c r="A293">
        <v>809</v>
      </c>
      <c r="B293" t="s">
        <v>138</v>
      </c>
      <c r="C293">
        <v>1020</v>
      </c>
      <c r="D293">
        <v>3</v>
      </c>
      <c r="E293">
        <v>773</v>
      </c>
      <c r="F293">
        <v>10</v>
      </c>
      <c r="G293">
        <v>0</v>
      </c>
      <c r="H293">
        <v>0</v>
      </c>
      <c r="I293">
        <v>1806</v>
      </c>
      <c r="L293">
        <v>809</v>
      </c>
      <c r="M293" t="s">
        <v>138</v>
      </c>
      <c r="N293">
        <v>597</v>
      </c>
      <c r="O293">
        <v>2</v>
      </c>
      <c r="P293">
        <v>952</v>
      </c>
      <c r="Q293">
        <v>10</v>
      </c>
      <c r="R293">
        <v>0</v>
      </c>
      <c r="S293">
        <v>0</v>
      </c>
      <c r="T293">
        <v>1561</v>
      </c>
      <c r="V293" t="s">
        <v>138</v>
      </c>
      <c r="X293">
        <f t="shared" si="11"/>
        <v>1112</v>
      </c>
      <c r="Y293">
        <f t="shared" si="12"/>
        <v>5</v>
      </c>
      <c r="Z293">
        <f t="shared" si="13"/>
        <v>1841</v>
      </c>
      <c r="AA293">
        <f t="shared" si="14"/>
        <v>23</v>
      </c>
      <c r="AB293">
        <f t="shared" si="15"/>
        <v>0</v>
      </c>
      <c r="AC293">
        <f t="shared" si="16"/>
        <v>0</v>
      </c>
    </row>
    <row r="294" spans="1:30">
      <c r="A294">
        <v>810</v>
      </c>
      <c r="B294" t="s">
        <v>140</v>
      </c>
      <c r="C294">
        <v>2882</v>
      </c>
      <c r="D294">
        <v>16</v>
      </c>
      <c r="E294">
        <v>1084</v>
      </c>
      <c r="F294">
        <v>241</v>
      </c>
      <c r="G294">
        <v>2</v>
      </c>
      <c r="H294">
        <v>0</v>
      </c>
      <c r="I294">
        <v>4225</v>
      </c>
      <c r="L294">
        <v>810</v>
      </c>
      <c r="M294" t="s">
        <v>140</v>
      </c>
      <c r="N294">
        <v>2271</v>
      </c>
      <c r="O294">
        <v>10</v>
      </c>
      <c r="P294">
        <v>957</v>
      </c>
      <c r="Q294">
        <v>235</v>
      </c>
      <c r="R294">
        <v>0</v>
      </c>
      <c r="S294">
        <v>0</v>
      </c>
      <c r="T294">
        <v>3473</v>
      </c>
      <c r="V294" t="s">
        <v>140</v>
      </c>
      <c r="X294">
        <f t="shared" si="11"/>
        <v>4284</v>
      </c>
      <c r="Y294">
        <f t="shared" si="12"/>
        <v>17</v>
      </c>
      <c r="Z294">
        <f t="shared" si="13"/>
        <v>1837</v>
      </c>
      <c r="AA294">
        <f t="shared" si="14"/>
        <v>441</v>
      </c>
      <c r="AB294">
        <f t="shared" si="15"/>
        <v>2</v>
      </c>
      <c r="AC294">
        <f t="shared" si="16"/>
        <v>0</v>
      </c>
    </row>
    <row r="295" spans="1:30">
      <c r="A295">
        <v>811</v>
      </c>
      <c r="B295" t="s">
        <v>142</v>
      </c>
      <c r="C295">
        <v>2027</v>
      </c>
      <c r="D295">
        <v>8</v>
      </c>
      <c r="E295">
        <v>292</v>
      </c>
      <c r="F295">
        <v>12</v>
      </c>
      <c r="G295">
        <v>11</v>
      </c>
      <c r="H295">
        <v>0</v>
      </c>
      <c r="I295">
        <v>2350</v>
      </c>
      <c r="L295">
        <v>811</v>
      </c>
      <c r="M295" t="s">
        <v>142</v>
      </c>
      <c r="N295">
        <v>1631</v>
      </c>
      <c r="O295">
        <v>4</v>
      </c>
      <c r="P295">
        <v>283</v>
      </c>
      <c r="Q295">
        <v>9</v>
      </c>
      <c r="R295">
        <v>10</v>
      </c>
      <c r="S295">
        <v>0</v>
      </c>
      <c r="T295">
        <v>1937</v>
      </c>
      <c r="V295" t="s">
        <v>142</v>
      </c>
      <c r="X295">
        <f t="shared" si="11"/>
        <v>3095</v>
      </c>
      <c r="Y295">
        <f t="shared" si="12"/>
        <v>8</v>
      </c>
      <c r="Z295">
        <f t="shared" si="13"/>
        <v>529</v>
      </c>
      <c r="AA295">
        <f t="shared" si="14"/>
        <v>20</v>
      </c>
      <c r="AB295">
        <f t="shared" si="15"/>
        <v>20</v>
      </c>
      <c r="AC295">
        <f t="shared" si="16"/>
        <v>0</v>
      </c>
    </row>
    <row r="296" spans="1:30">
      <c r="A296">
        <v>812</v>
      </c>
      <c r="B296" t="s">
        <v>144</v>
      </c>
      <c r="C296">
        <v>3939</v>
      </c>
      <c r="D296">
        <v>2</v>
      </c>
      <c r="E296">
        <v>888</v>
      </c>
      <c r="F296">
        <v>580</v>
      </c>
      <c r="G296">
        <v>1</v>
      </c>
      <c r="H296">
        <v>0</v>
      </c>
      <c r="I296">
        <v>5410</v>
      </c>
      <c r="L296">
        <v>812</v>
      </c>
      <c r="M296" t="s">
        <v>144</v>
      </c>
      <c r="N296">
        <v>4731</v>
      </c>
      <c r="O296">
        <v>0</v>
      </c>
      <c r="P296">
        <v>949</v>
      </c>
      <c r="Q296">
        <v>640</v>
      </c>
      <c r="R296">
        <v>1</v>
      </c>
      <c r="S296">
        <v>0</v>
      </c>
      <c r="T296">
        <v>6321</v>
      </c>
      <c r="V296" t="s">
        <v>144</v>
      </c>
      <c r="X296">
        <f t="shared" si="11"/>
        <v>9001</v>
      </c>
      <c r="Y296">
        <f t="shared" si="12"/>
        <v>0</v>
      </c>
      <c r="Z296">
        <f t="shared" si="13"/>
        <v>1844</v>
      </c>
      <c r="AA296">
        <f t="shared" si="14"/>
        <v>1226</v>
      </c>
      <c r="AB296">
        <f t="shared" si="15"/>
        <v>3</v>
      </c>
      <c r="AC296">
        <f t="shared" si="16"/>
        <v>0</v>
      </c>
    </row>
    <row r="297" spans="1:30">
      <c r="A297">
        <v>813</v>
      </c>
      <c r="B297" t="s">
        <v>146</v>
      </c>
      <c r="C297">
        <v>12801</v>
      </c>
      <c r="D297">
        <v>64</v>
      </c>
      <c r="E297">
        <v>4617</v>
      </c>
      <c r="F297">
        <v>568</v>
      </c>
      <c r="G297">
        <v>10</v>
      </c>
      <c r="H297">
        <v>0</v>
      </c>
      <c r="I297">
        <v>18060</v>
      </c>
      <c r="L297">
        <v>813</v>
      </c>
      <c r="M297" t="s">
        <v>146</v>
      </c>
      <c r="N297">
        <v>14327</v>
      </c>
      <c r="O297">
        <v>60</v>
      </c>
      <c r="P297">
        <v>4522</v>
      </c>
      <c r="Q297">
        <v>562</v>
      </c>
      <c r="R297">
        <v>7</v>
      </c>
      <c r="S297">
        <v>0</v>
      </c>
      <c r="T297">
        <v>19478</v>
      </c>
      <c r="V297" t="s">
        <v>146</v>
      </c>
      <c r="X297">
        <f t="shared" si="11"/>
        <v>27449</v>
      </c>
      <c r="Y297">
        <f t="shared" si="12"/>
        <v>117</v>
      </c>
      <c r="Z297">
        <f t="shared" si="13"/>
        <v>8925</v>
      </c>
      <c r="AA297">
        <f t="shared" si="14"/>
        <v>1059</v>
      </c>
      <c r="AB297">
        <f t="shared" si="15"/>
        <v>31</v>
      </c>
      <c r="AC297">
        <f t="shared" si="16"/>
        <v>0</v>
      </c>
    </row>
    <row r="298" spans="1:30">
      <c r="A298">
        <v>814</v>
      </c>
      <c r="B298" t="s">
        <v>148</v>
      </c>
      <c r="C298">
        <v>562</v>
      </c>
      <c r="D298">
        <v>20</v>
      </c>
      <c r="E298">
        <v>13</v>
      </c>
      <c r="F298">
        <v>2</v>
      </c>
      <c r="G298">
        <v>0</v>
      </c>
      <c r="H298">
        <v>0</v>
      </c>
      <c r="I298">
        <v>597</v>
      </c>
      <c r="L298">
        <v>814</v>
      </c>
      <c r="M298" t="s">
        <v>148</v>
      </c>
      <c r="N298">
        <v>683</v>
      </c>
      <c r="O298">
        <v>31</v>
      </c>
      <c r="P298">
        <v>10</v>
      </c>
      <c r="Q298">
        <v>0</v>
      </c>
      <c r="R298">
        <v>0</v>
      </c>
      <c r="S298">
        <v>0</v>
      </c>
      <c r="T298">
        <v>724</v>
      </c>
      <c r="V298" t="s">
        <v>148</v>
      </c>
      <c r="X298">
        <f t="shared" si="11"/>
        <v>1347</v>
      </c>
      <c r="Y298">
        <f t="shared" si="12"/>
        <v>56</v>
      </c>
      <c r="Z298">
        <f t="shared" si="13"/>
        <v>16</v>
      </c>
      <c r="AA298">
        <f t="shared" si="14"/>
        <v>0</v>
      </c>
      <c r="AB298">
        <f t="shared" si="15"/>
        <v>0</v>
      </c>
      <c r="AC298">
        <f t="shared" si="16"/>
        <v>0</v>
      </c>
    </row>
    <row r="299" spans="1:30">
      <c r="A299">
        <v>815</v>
      </c>
      <c r="B299" t="s">
        <v>150</v>
      </c>
      <c r="C299">
        <v>4015</v>
      </c>
      <c r="D299">
        <v>7</v>
      </c>
      <c r="E299">
        <v>1689</v>
      </c>
      <c r="F299">
        <v>501</v>
      </c>
      <c r="G299">
        <v>23</v>
      </c>
      <c r="H299">
        <v>0</v>
      </c>
      <c r="I299">
        <v>6235</v>
      </c>
      <c r="L299">
        <v>815</v>
      </c>
      <c r="M299" t="s">
        <v>150</v>
      </c>
      <c r="N299">
        <v>3862</v>
      </c>
      <c r="O299">
        <v>7</v>
      </c>
      <c r="P299">
        <v>1708</v>
      </c>
      <c r="Q299">
        <v>487</v>
      </c>
      <c r="R299">
        <v>23</v>
      </c>
      <c r="S299">
        <v>0</v>
      </c>
      <c r="T299">
        <v>6087</v>
      </c>
      <c r="V299" t="s">
        <v>150</v>
      </c>
      <c r="X299">
        <f t="shared" si="11"/>
        <v>7432</v>
      </c>
      <c r="Y299">
        <f t="shared" si="12"/>
        <v>7</v>
      </c>
      <c r="Z299">
        <f t="shared" si="13"/>
        <v>3363</v>
      </c>
      <c r="AA299">
        <f t="shared" si="14"/>
        <v>947</v>
      </c>
      <c r="AB299">
        <f t="shared" si="15"/>
        <v>46</v>
      </c>
      <c r="AC299">
        <f t="shared" si="16"/>
        <v>0</v>
      </c>
    </row>
    <row r="300" spans="1:30">
      <c r="A300">
        <v>816</v>
      </c>
      <c r="B300" t="s">
        <v>152</v>
      </c>
      <c r="C300">
        <v>3022</v>
      </c>
      <c r="D300">
        <v>27</v>
      </c>
      <c r="E300">
        <v>1285</v>
      </c>
      <c r="F300">
        <v>61</v>
      </c>
      <c r="G300">
        <v>1</v>
      </c>
      <c r="H300">
        <v>1</v>
      </c>
      <c r="I300">
        <v>4397</v>
      </c>
      <c r="L300">
        <v>816</v>
      </c>
      <c r="M300" t="s">
        <v>152</v>
      </c>
      <c r="N300">
        <v>2596</v>
      </c>
      <c r="O300">
        <v>25</v>
      </c>
      <c r="P300">
        <v>879</v>
      </c>
      <c r="Q300">
        <v>57</v>
      </c>
      <c r="R300">
        <v>1</v>
      </c>
      <c r="S300">
        <v>1</v>
      </c>
      <c r="T300">
        <v>3559</v>
      </c>
      <c r="V300" t="s">
        <v>152</v>
      </c>
      <c r="X300">
        <f t="shared" si="11"/>
        <v>5054</v>
      </c>
      <c r="Y300">
        <f t="shared" si="12"/>
        <v>41</v>
      </c>
      <c r="Z300">
        <f t="shared" si="13"/>
        <v>1693</v>
      </c>
      <c r="AA300">
        <f t="shared" si="14"/>
        <v>115</v>
      </c>
      <c r="AB300">
        <f t="shared" si="15"/>
        <v>1</v>
      </c>
      <c r="AC300">
        <f t="shared" si="16"/>
        <v>2</v>
      </c>
    </row>
    <row r="301" spans="1:30">
      <c r="A301">
        <v>817</v>
      </c>
      <c r="B301" t="s">
        <v>154</v>
      </c>
      <c r="C301">
        <v>201</v>
      </c>
      <c r="D301">
        <v>0</v>
      </c>
      <c r="E301">
        <v>183</v>
      </c>
      <c r="F301">
        <v>11</v>
      </c>
      <c r="G301">
        <v>0</v>
      </c>
      <c r="H301">
        <v>0</v>
      </c>
      <c r="I301">
        <v>395</v>
      </c>
      <c r="L301">
        <v>817</v>
      </c>
      <c r="M301" t="s">
        <v>154</v>
      </c>
      <c r="N301">
        <v>219</v>
      </c>
      <c r="O301">
        <v>0</v>
      </c>
      <c r="P301">
        <v>236</v>
      </c>
      <c r="Q301">
        <v>9</v>
      </c>
      <c r="R301">
        <v>0</v>
      </c>
      <c r="S301">
        <v>0</v>
      </c>
      <c r="T301">
        <v>464</v>
      </c>
      <c r="V301" t="s">
        <v>154</v>
      </c>
      <c r="X301">
        <f t="shared" si="11"/>
        <v>455</v>
      </c>
      <c r="Y301">
        <f t="shared" si="12"/>
        <v>1</v>
      </c>
      <c r="Z301">
        <f t="shared" si="13"/>
        <v>448</v>
      </c>
      <c r="AA301">
        <f t="shared" si="14"/>
        <v>14</v>
      </c>
      <c r="AB301">
        <f t="shared" si="15"/>
        <v>0</v>
      </c>
      <c r="AC301">
        <f t="shared" si="16"/>
        <v>0</v>
      </c>
    </row>
    <row r="302" spans="1:30">
      <c r="C302">
        <f>SUM(C285:C301)</f>
        <v>59338</v>
      </c>
      <c r="D302">
        <f t="shared" ref="D302:I302" si="17">SUM(D285:D301)</f>
        <v>250</v>
      </c>
      <c r="E302">
        <f t="shared" si="17"/>
        <v>20443</v>
      </c>
      <c r="F302">
        <f t="shared" si="17"/>
        <v>3383</v>
      </c>
      <c r="G302">
        <f t="shared" si="17"/>
        <v>137</v>
      </c>
      <c r="H302">
        <f t="shared" si="17"/>
        <v>1</v>
      </c>
      <c r="I302">
        <f t="shared" si="17"/>
        <v>83552</v>
      </c>
      <c r="J302" t="s">
        <v>72</v>
      </c>
      <c r="N302">
        <f>SUM(N285:N301)</f>
        <v>64277</v>
      </c>
      <c r="O302">
        <f t="shared" ref="O302:T302" si="18">SUM(O285:O301)</f>
        <v>234</v>
      </c>
      <c r="P302">
        <f t="shared" si="18"/>
        <v>20481</v>
      </c>
      <c r="Q302">
        <f t="shared" si="18"/>
        <v>3411</v>
      </c>
      <c r="R302">
        <f t="shared" si="18"/>
        <v>152</v>
      </c>
      <c r="S302">
        <f t="shared" si="18"/>
        <v>1</v>
      </c>
      <c r="T302">
        <f t="shared" si="18"/>
        <v>88556</v>
      </c>
      <c r="U302" t="s">
        <v>72</v>
      </c>
      <c r="X302">
        <f>SUM(X284:X301)</f>
        <v>123179</v>
      </c>
      <c r="Y302">
        <f t="shared" ref="Y302:AC302" si="19">SUM(Y284:Y301)</f>
        <v>455</v>
      </c>
      <c r="Z302">
        <f t="shared" si="19"/>
        <v>39876</v>
      </c>
      <c r="AA302">
        <f t="shared" si="19"/>
        <v>6569</v>
      </c>
      <c r="AB302">
        <f t="shared" si="19"/>
        <v>303</v>
      </c>
      <c r="AC302">
        <f t="shared" si="19"/>
        <v>12</v>
      </c>
      <c r="AD302">
        <f>SUM(X302:AC302)</f>
        <v>170394</v>
      </c>
    </row>
    <row r="306" spans="1:29">
      <c r="C306" s="18">
        <v>1</v>
      </c>
      <c r="D306" s="18">
        <v>2</v>
      </c>
      <c r="E306" s="18">
        <v>3</v>
      </c>
      <c r="F306" s="18">
        <v>4</v>
      </c>
      <c r="G306" s="18">
        <v>5</v>
      </c>
      <c r="H306" s="18">
        <v>9</v>
      </c>
      <c r="N306" s="18">
        <v>1</v>
      </c>
      <c r="O306" s="18">
        <v>2</v>
      </c>
      <c r="P306" s="18">
        <v>3</v>
      </c>
      <c r="Q306" s="18">
        <v>4</v>
      </c>
      <c r="R306" s="18">
        <v>5</v>
      </c>
      <c r="S306" s="18">
        <v>9</v>
      </c>
    </row>
    <row r="307" spans="1:29">
      <c r="B307" t="s">
        <v>118</v>
      </c>
      <c r="C307" s="18" t="s">
        <v>156</v>
      </c>
      <c r="D307" s="18" t="s">
        <v>157</v>
      </c>
      <c r="E307" s="18" t="s">
        <v>158</v>
      </c>
      <c r="F307" s="18" t="s">
        <v>90</v>
      </c>
      <c r="G307" s="18" t="s">
        <v>91</v>
      </c>
      <c r="H307" s="18" t="s">
        <v>120</v>
      </c>
      <c r="M307" t="s">
        <v>118</v>
      </c>
      <c r="N307" s="18" t="s">
        <v>156</v>
      </c>
      <c r="O307" s="18" t="s">
        <v>157</v>
      </c>
      <c r="P307" s="18" t="s">
        <v>158</v>
      </c>
      <c r="Q307" s="18" t="s">
        <v>90</v>
      </c>
      <c r="R307" s="18" t="s">
        <v>91</v>
      </c>
      <c r="S307" s="18" t="s">
        <v>120</v>
      </c>
      <c r="X307">
        <v>1</v>
      </c>
      <c r="Y307">
        <v>2</v>
      </c>
      <c r="Z307">
        <v>3</v>
      </c>
      <c r="AA307">
        <v>4</v>
      </c>
      <c r="AB307">
        <v>5</v>
      </c>
      <c r="AC307">
        <v>9</v>
      </c>
    </row>
    <row r="308" spans="1:29">
      <c r="A308">
        <v>801</v>
      </c>
      <c r="B308" t="s">
        <v>122</v>
      </c>
      <c r="C308">
        <v>6083</v>
      </c>
      <c r="D308">
        <v>18</v>
      </c>
      <c r="E308">
        <v>3729</v>
      </c>
      <c r="F308">
        <v>506</v>
      </c>
      <c r="G308">
        <v>6</v>
      </c>
      <c r="H308">
        <v>0</v>
      </c>
      <c r="I308">
        <v>10342</v>
      </c>
      <c r="L308">
        <v>801</v>
      </c>
      <c r="M308" t="s">
        <v>122</v>
      </c>
      <c r="N308">
        <v>3049</v>
      </c>
      <c r="O308">
        <v>16</v>
      </c>
      <c r="P308">
        <v>3794</v>
      </c>
      <c r="Q308">
        <v>508</v>
      </c>
      <c r="R308">
        <v>3</v>
      </c>
      <c r="S308">
        <v>0</v>
      </c>
      <c r="T308">
        <v>7370</v>
      </c>
      <c r="V308" t="s">
        <v>122</v>
      </c>
      <c r="X308">
        <f>SUM(C285,C308)</f>
        <v>12743</v>
      </c>
      <c r="Y308">
        <f t="shared" ref="Y308:AC308" si="20">SUM(D285,D308)</f>
        <v>36</v>
      </c>
      <c r="Z308">
        <f t="shared" si="20"/>
        <v>7792</v>
      </c>
      <c r="AA308">
        <f t="shared" si="20"/>
        <v>1016</v>
      </c>
      <c r="AB308">
        <f t="shared" si="20"/>
        <v>10</v>
      </c>
      <c r="AC308">
        <f t="shared" si="20"/>
        <v>0</v>
      </c>
    </row>
    <row r="309" spans="1:29">
      <c r="A309">
        <v>802</v>
      </c>
      <c r="B309" t="s">
        <v>124</v>
      </c>
      <c r="C309">
        <v>1877</v>
      </c>
      <c r="D309">
        <v>10</v>
      </c>
      <c r="E309">
        <v>1294</v>
      </c>
      <c r="F309">
        <v>251</v>
      </c>
      <c r="G309">
        <v>5</v>
      </c>
      <c r="H309">
        <v>0</v>
      </c>
      <c r="I309">
        <v>3437</v>
      </c>
      <c r="L309">
        <v>802</v>
      </c>
      <c r="M309" t="s">
        <v>124</v>
      </c>
      <c r="N309">
        <v>1734</v>
      </c>
      <c r="O309">
        <v>7</v>
      </c>
      <c r="P309">
        <v>1220</v>
      </c>
      <c r="Q309">
        <v>252</v>
      </c>
      <c r="R309">
        <v>3</v>
      </c>
      <c r="S309">
        <v>0</v>
      </c>
      <c r="T309">
        <v>3216</v>
      </c>
      <c r="V309" t="s">
        <v>124</v>
      </c>
      <c r="X309">
        <f t="shared" ref="X309:X324" si="21">SUM(C286,C309)</f>
        <v>3996</v>
      </c>
      <c r="Y309">
        <f t="shared" ref="Y309:Y324" si="22">SUM(D286,D309)</f>
        <v>18</v>
      </c>
      <c r="Z309">
        <f t="shared" ref="Z309:Z324" si="23">SUM(E286,E309)</f>
        <v>2628</v>
      </c>
      <c r="AA309">
        <f t="shared" ref="AA309:AA324" si="24">SUM(F286,F309)</f>
        <v>509</v>
      </c>
      <c r="AB309">
        <f t="shared" ref="AB309:AB324" si="25">SUM(G286,G309)</f>
        <v>11</v>
      </c>
      <c r="AC309">
        <f t="shared" ref="AC309:AC324" si="26">SUM(H286,H309)</f>
        <v>0</v>
      </c>
    </row>
    <row r="310" spans="1:29">
      <c r="A310">
        <v>803</v>
      </c>
      <c r="B310" t="s">
        <v>126</v>
      </c>
      <c r="C310">
        <v>2188</v>
      </c>
      <c r="D310">
        <v>5</v>
      </c>
      <c r="E310">
        <v>296</v>
      </c>
      <c r="F310">
        <v>24</v>
      </c>
      <c r="G310">
        <v>3</v>
      </c>
      <c r="H310">
        <v>0</v>
      </c>
      <c r="I310">
        <v>2516</v>
      </c>
      <c r="L310">
        <v>803</v>
      </c>
      <c r="M310" t="s">
        <v>126</v>
      </c>
      <c r="N310">
        <v>2026</v>
      </c>
      <c r="O310">
        <v>4</v>
      </c>
      <c r="P310">
        <v>292</v>
      </c>
      <c r="Q310">
        <v>14</v>
      </c>
      <c r="R310">
        <v>2</v>
      </c>
      <c r="S310">
        <v>0</v>
      </c>
      <c r="T310">
        <v>2338</v>
      </c>
      <c r="V310" t="s">
        <v>126</v>
      </c>
      <c r="X310">
        <f t="shared" si="21"/>
        <v>4677</v>
      </c>
      <c r="Y310">
        <f t="shared" si="22"/>
        <v>7</v>
      </c>
      <c r="Z310">
        <f t="shared" si="23"/>
        <v>621</v>
      </c>
      <c r="AA310">
        <f t="shared" si="24"/>
        <v>61</v>
      </c>
      <c r="AB310">
        <f t="shared" si="25"/>
        <v>4</v>
      </c>
      <c r="AC310">
        <f t="shared" si="26"/>
        <v>0</v>
      </c>
    </row>
    <row r="311" spans="1:29">
      <c r="A311">
        <v>804</v>
      </c>
      <c r="B311" t="s">
        <v>128</v>
      </c>
      <c r="C311">
        <v>1480</v>
      </c>
      <c r="D311">
        <v>0</v>
      </c>
      <c r="E311">
        <v>728</v>
      </c>
      <c r="F311">
        <v>86</v>
      </c>
      <c r="G311">
        <v>2</v>
      </c>
      <c r="H311">
        <v>0</v>
      </c>
      <c r="I311">
        <v>2296</v>
      </c>
      <c r="L311">
        <v>804</v>
      </c>
      <c r="M311" t="s">
        <v>128</v>
      </c>
      <c r="N311">
        <v>497</v>
      </c>
      <c r="O311">
        <v>0</v>
      </c>
      <c r="P311">
        <v>948</v>
      </c>
      <c r="Q311">
        <v>90</v>
      </c>
      <c r="R311">
        <v>2</v>
      </c>
      <c r="S311">
        <v>0</v>
      </c>
      <c r="T311">
        <v>1537</v>
      </c>
      <c r="V311" t="s">
        <v>128</v>
      </c>
      <c r="X311">
        <f t="shared" si="21"/>
        <v>3041</v>
      </c>
      <c r="Y311">
        <f t="shared" si="22"/>
        <v>4</v>
      </c>
      <c r="Z311">
        <f t="shared" si="23"/>
        <v>1433</v>
      </c>
      <c r="AA311">
        <f t="shared" si="24"/>
        <v>180</v>
      </c>
      <c r="AB311">
        <f t="shared" si="25"/>
        <v>6</v>
      </c>
      <c r="AC311">
        <f t="shared" si="26"/>
        <v>0</v>
      </c>
    </row>
    <row r="312" spans="1:29">
      <c r="A312">
        <v>805</v>
      </c>
      <c r="B312" t="s">
        <v>130</v>
      </c>
      <c r="C312">
        <v>1679</v>
      </c>
      <c r="D312">
        <v>44</v>
      </c>
      <c r="E312">
        <v>388</v>
      </c>
      <c r="F312">
        <v>17</v>
      </c>
      <c r="G312">
        <v>0</v>
      </c>
      <c r="H312">
        <v>0</v>
      </c>
      <c r="I312">
        <v>2128</v>
      </c>
      <c r="L312">
        <v>805</v>
      </c>
      <c r="M312" t="s">
        <v>130</v>
      </c>
      <c r="N312">
        <v>1171</v>
      </c>
      <c r="O312">
        <v>38</v>
      </c>
      <c r="P312">
        <v>373</v>
      </c>
      <c r="Q312">
        <v>18</v>
      </c>
      <c r="R312">
        <v>0</v>
      </c>
      <c r="S312">
        <v>0</v>
      </c>
      <c r="T312">
        <v>1600</v>
      </c>
      <c r="V312" t="s">
        <v>130</v>
      </c>
      <c r="X312">
        <f t="shared" si="21"/>
        <v>3563</v>
      </c>
      <c r="Y312">
        <f t="shared" si="22"/>
        <v>87</v>
      </c>
      <c r="Z312">
        <f t="shared" si="23"/>
        <v>822</v>
      </c>
      <c r="AA312">
        <f t="shared" si="24"/>
        <v>35</v>
      </c>
      <c r="AB312">
        <f t="shared" si="25"/>
        <v>1</v>
      </c>
      <c r="AC312">
        <f t="shared" si="26"/>
        <v>0</v>
      </c>
    </row>
    <row r="313" spans="1:29">
      <c r="A313">
        <v>806</v>
      </c>
      <c r="B313" t="s">
        <v>132</v>
      </c>
      <c r="C313">
        <v>9747</v>
      </c>
      <c r="D313">
        <v>42</v>
      </c>
      <c r="E313">
        <v>918</v>
      </c>
      <c r="F313">
        <v>119</v>
      </c>
      <c r="G313">
        <v>46</v>
      </c>
      <c r="H313">
        <v>0</v>
      </c>
      <c r="I313">
        <v>10872</v>
      </c>
      <c r="L313">
        <v>806</v>
      </c>
      <c r="M313" t="s">
        <v>132</v>
      </c>
      <c r="N313">
        <v>18369</v>
      </c>
      <c r="O313">
        <v>35</v>
      </c>
      <c r="P313">
        <v>701</v>
      </c>
      <c r="Q313">
        <v>114</v>
      </c>
      <c r="R313">
        <v>70</v>
      </c>
      <c r="S313">
        <v>0</v>
      </c>
      <c r="T313">
        <v>19289</v>
      </c>
      <c r="V313" t="s">
        <v>132</v>
      </c>
      <c r="X313">
        <f t="shared" si="21"/>
        <v>20173</v>
      </c>
      <c r="Y313">
        <f t="shared" si="22"/>
        <v>69</v>
      </c>
      <c r="Z313">
        <f t="shared" si="23"/>
        <v>1839</v>
      </c>
      <c r="AA313">
        <f t="shared" si="24"/>
        <v>260</v>
      </c>
      <c r="AB313">
        <f t="shared" si="25"/>
        <v>113</v>
      </c>
      <c r="AC313">
        <f t="shared" si="26"/>
        <v>0</v>
      </c>
    </row>
    <row r="314" spans="1:29">
      <c r="A314">
        <v>807</v>
      </c>
      <c r="B314" t="s">
        <v>134</v>
      </c>
      <c r="C314">
        <v>1612</v>
      </c>
      <c r="D314">
        <v>2</v>
      </c>
      <c r="E314">
        <v>998</v>
      </c>
      <c r="F314">
        <v>68</v>
      </c>
      <c r="G314">
        <v>3</v>
      </c>
      <c r="H314">
        <v>0</v>
      </c>
      <c r="I314">
        <v>2683</v>
      </c>
      <c r="L314">
        <v>807</v>
      </c>
      <c r="M314" t="s">
        <v>134</v>
      </c>
      <c r="N314">
        <v>2049</v>
      </c>
      <c r="O314">
        <v>2</v>
      </c>
      <c r="P314">
        <v>1306</v>
      </c>
      <c r="Q314">
        <v>73</v>
      </c>
      <c r="R314">
        <v>2</v>
      </c>
      <c r="S314">
        <v>0</v>
      </c>
      <c r="T314">
        <v>3432</v>
      </c>
      <c r="V314" t="s">
        <v>134</v>
      </c>
      <c r="X314">
        <f t="shared" si="21"/>
        <v>3432</v>
      </c>
      <c r="Y314">
        <f t="shared" si="22"/>
        <v>3</v>
      </c>
      <c r="Z314">
        <f t="shared" si="23"/>
        <v>2055</v>
      </c>
      <c r="AA314">
        <f t="shared" si="24"/>
        <v>160</v>
      </c>
      <c r="AB314">
        <f t="shared" si="25"/>
        <v>3</v>
      </c>
      <c r="AC314">
        <f t="shared" si="26"/>
        <v>0</v>
      </c>
    </row>
    <row r="315" spans="1:29">
      <c r="A315">
        <v>808</v>
      </c>
      <c r="B315" t="s">
        <v>136</v>
      </c>
      <c r="C315">
        <v>1681</v>
      </c>
      <c r="D315">
        <v>5</v>
      </c>
      <c r="E315">
        <v>775</v>
      </c>
      <c r="F315">
        <v>251</v>
      </c>
      <c r="G315">
        <v>3</v>
      </c>
      <c r="H315">
        <v>1</v>
      </c>
      <c r="I315">
        <v>2716</v>
      </c>
      <c r="L315">
        <v>808</v>
      </c>
      <c r="M315" t="s">
        <v>136</v>
      </c>
      <c r="N315">
        <v>1694</v>
      </c>
      <c r="O315">
        <v>4</v>
      </c>
      <c r="P315">
        <v>758</v>
      </c>
      <c r="Q315">
        <v>249</v>
      </c>
      <c r="R315">
        <v>3</v>
      </c>
      <c r="S315">
        <v>1</v>
      </c>
      <c r="T315">
        <v>2709</v>
      </c>
      <c r="V315" t="s">
        <v>136</v>
      </c>
      <c r="X315">
        <f t="shared" si="21"/>
        <v>3591</v>
      </c>
      <c r="Y315">
        <f t="shared" si="22"/>
        <v>5</v>
      </c>
      <c r="Z315">
        <f t="shared" si="23"/>
        <v>1555</v>
      </c>
      <c r="AA315">
        <f t="shared" si="24"/>
        <v>498</v>
      </c>
      <c r="AB315">
        <f t="shared" si="25"/>
        <v>9</v>
      </c>
      <c r="AC315">
        <f t="shared" si="26"/>
        <v>1</v>
      </c>
    </row>
    <row r="316" spans="1:29">
      <c r="A316">
        <v>809</v>
      </c>
      <c r="B316" t="s">
        <v>138</v>
      </c>
      <c r="C316">
        <v>979</v>
      </c>
      <c r="D316">
        <v>3</v>
      </c>
      <c r="E316">
        <v>712</v>
      </c>
      <c r="F316">
        <v>14</v>
      </c>
      <c r="G316">
        <v>0</v>
      </c>
      <c r="H316">
        <v>0</v>
      </c>
      <c r="I316">
        <v>1708</v>
      </c>
      <c r="L316">
        <v>809</v>
      </c>
      <c r="M316" t="s">
        <v>138</v>
      </c>
      <c r="N316">
        <v>515</v>
      </c>
      <c r="O316">
        <v>3</v>
      </c>
      <c r="P316">
        <v>889</v>
      </c>
      <c r="Q316">
        <v>13</v>
      </c>
      <c r="R316">
        <v>0</v>
      </c>
      <c r="S316">
        <v>0</v>
      </c>
      <c r="T316">
        <v>1420</v>
      </c>
      <c r="V316" t="s">
        <v>138</v>
      </c>
      <c r="X316">
        <f t="shared" si="21"/>
        <v>1999</v>
      </c>
      <c r="Y316">
        <f t="shared" si="22"/>
        <v>6</v>
      </c>
      <c r="Z316">
        <f t="shared" si="23"/>
        <v>1485</v>
      </c>
      <c r="AA316">
        <f t="shared" si="24"/>
        <v>24</v>
      </c>
      <c r="AB316">
        <f t="shared" si="25"/>
        <v>0</v>
      </c>
      <c r="AC316">
        <f t="shared" si="26"/>
        <v>0</v>
      </c>
    </row>
    <row r="317" spans="1:29">
      <c r="A317">
        <v>810</v>
      </c>
      <c r="B317" t="s">
        <v>140</v>
      </c>
      <c r="C317">
        <v>2572</v>
      </c>
      <c r="D317">
        <v>9</v>
      </c>
      <c r="E317">
        <v>945</v>
      </c>
      <c r="F317">
        <v>212</v>
      </c>
      <c r="G317">
        <v>5</v>
      </c>
      <c r="H317">
        <v>0</v>
      </c>
      <c r="I317">
        <v>3743</v>
      </c>
      <c r="L317">
        <v>810</v>
      </c>
      <c r="M317" t="s">
        <v>140</v>
      </c>
      <c r="N317">
        <v>2013</v>
      </c>
      <c r="O317">
        <v>7</v>
      </c>
      <c r="P317">
        <v>880</v>
      </c>
      <c r="Q317">
        <v>206</v>
      </c>
      <c r="R317">
        <v>2</v>
      </c>
      <c r="S317">
        <v>0</v>
      </c>
      <c r="T317">
        <v>3108</v>
      </c>
      <c r="V317" t="s">
        <v>140</v>
      </c>
      <c r="X317">
        <f t="shared" si="21"/>
        <v>5454</v>
      </c>
      <c r="Y317">
        <f t="shared" si="22"/>
        <v>25</v>
      </c>
      <c r="Z317">
        <f t="shared" si="23"/>
        <v>2029</v>
      </c>
      <c r="AA317">
        <f t="shared" si="24"/>
        <v>453</v>
      </c>
      <c r="AB317">
        <f t="shared" si="25"/>
        <v>7</v>
      </c>
      <c r="AC317">
        <f t="shared" si="26"/>
        <v>0</v>
      </c>
    </row>
    <row r="318" spans="1:29">
      <c r="A318">
        <v>811</v>
      </c>
      <c r="B318" t="s">
        <v>142</v>
      </c>
      <c r="C318">
        <v>1871</v>
      </c>
      <c r="D318">
        <v>4</v>
      </c>
      <c r="E318">
        <v>255</v>
      </c>
      <c r="F318">
        <v>15</v>
      </c>
      <c r="G318">
        <v>10</v>
      </c>
      <c r="H318">
        <v>0</v>
      </c>
      <c r="I318">
        <v>2155</v>
      </c>
      <c r="L318">
        <v>811</v>
      </c>
      <c r="M318" t="s">
        <v>142</v>
      </c>
      <c r="N318">
        <v>1464</v>
      </c>
      <c r="O318">
        <v>4</v>
      </c>
      <c r="P318">
        <v>246</v>
      </c>
      <c r="Q318">
        <v>11</v>
      </c>
      <c r="R318">
        <v>10</v>
      </c>
      <c r="S318">
        <v>0</v>
      </c>
      <c r="T318">
        <v>1735</v>
      </c>
      <c r="V318" t="s">
        <v>142</v>
      </c>
      <c r="X318">
        <f t="shared" si="21"/>
        <v>3898</v>
      </c>
      <c r="Y318">
        <f t="shared" si="22"/>
        <v>12</v>
      </c>
      <c r="Z318">
        <f t="shared" si="23"/>
        <v>547</v>
      </c>
      <c r="AA318">
        <f t="shared" si="24"/>
        <v>27</v>
      </c>
      <c r="AB318">
        <f t="shared" si="25"/>
        <v>21</v>
      </c>
      <c r="AC318">
        <f t="shared" si="26"/>
        <v>0</v>
      </c>
    </row>
    <row r="319" spans="1:29">
      <c r="A319">
        <v>812</v>
      </c>
      <c r="B319" t="s">
        <v>144</v>
      </c>
      <c r="C319">
        <v>3622</v>
      </c>
      <c r="D319">
        <v>1</v>
      </c>
      <c r="E319">
        <v>852</v>
      </c>
      <c r="F319">
        <v>525</v>
      </c>
      <c r="G319">
        <v>2</v>
      </c>
      <c r="H319">
        <v>0</v>
      </c>
      <c r="I319">
        <v>5002</v>
      </c>
      <c r="L319">
        <v>812</v>
      </c>
      <c r="M319" t="s">
        <v>144</v>
      </c>
      <c r="N319">
        <v>4270</v>
      </c>
      <c r="O319">
        <v>0</v>
      </c>
      <c r="P319">
        <v>895</v>
      </c>
      <c r="Q319">
        <v>586</v>
      </c>
      <c r="R319">
        <v>2</v>
      </c>
      <c r="S319">
        <v>0</v>
      </c>
      <c r="T319">
        <v>5753</v>
      </c>
      <c r="V319" t="s">
        <v>144</v>
      </c>
      <c r="X319">
        <f t="shared" si="21"/>
        <v>7561</v>
      </c>
      <c r="Y319">
        <f t="shared" si="22"/>
        <v>3</v>
      </c>
      <c r="Z319">
        <f t="shared" si="23"/>
        <v>1740</v>
      </c>
      <c r="AA319">
        <f t="shared" si="24"/>
        <v>1105</v>
      </c>
      <c r="AB319">
        <f t="shared" si="25"/>
        <v>3</v>
      </c>
      <c r="AC319">
        <f t="shared" si="26"/>
        <v>0</v>
      </c>
    </row>
    <row r="320" spans="1:29">
      <c r="A320">
        <v>813</v>
      </c>
      <c r="B320" t="s">
        <v>146</v>
      </c>
      <c r="C320">
        <v>11935</v>
      </c>
      <c r="D320">
        <v>56</v>
      </c>
      <c r="E320">
        <v>4472</v>
      </c>
      <c r="F320">
        <v>496</v>
      </c>
      <c r="G320">
        <v>26</v>
      </c>
      <c r="H320">
        <v>0</v>
      </c>
      <c r="I320">
        <v>16985</v>
      </c>
      <c r="L320">
        <v>813</v>
      </c>
      <c r="M320" t="s">
        <v>146</v>
      </c>
      <c r="N320">
        <v>13122</v>
      </c>
      <c r="O320">
        <v>57</v>
      </c>
      <c r="P320">
        <v>4403</v>
      </c>
      <c r="Q320">
        <v>497</v>
      </c>
      <c r="R320">
        <v>24</v>
      </c>
      <c r="S320">
        <v>0</v>
      </c>
      <c r="T320">
        <v>18103</v>
      </c>
      <c r="V320" t="s">
        <v>146</v>
      </c>
      <c r="X320">
        <f t="shared" si="21"/>
        <v>24736</v>
      </c>
      <c r="Y320">
        <f t="shared" si="22"/>
        <v>120</v>
      </c>
      <c r="Z320">
        <f t="shared" si="23"/>
        <v>9089</v>
      </c>
      <c r="AA320">
        <f t="shared" si="24"/>
        <v>1064</v>
      </c>
      <c r="AB320">
        <f t="shared" si="25"/>
        <v>36</v>
      </c>
      <c r="AC320">
        <f t="shared" si="26"/>
        <v>0</v>
      </c>
    </row>
    <row r="321" spans="1:30">
      <c r="A321">
        <v>814</v>
      </c>
      <c r="B321" t="s">
        <v>148</v>
      </c>
      <c r="C321">
        <v>523</v>
      </c>
      <c r="D321">
        <v>12</v>
      </c>
      <c r="E321">
        <v>14</v>
      </c>
      <c r="F321">
        <v>0</v>
      </c>
      <c r="G321">
        <v>0</v>
      </c>
      <c r="H321">
        <v>0</v>
      </c>
      <c r="I321">
        <v>549</v>
      </c>
      <c r="L321">
        <v>814</v>
      </c>
      <c r="M321" t="s">
        <v>148</v>
      </c>
      <c r="N321">
        <v>664</v>
      </c>
      <c r="O321">
        <v>25</v>
      </c>
      <c r="P321">
        <v>6</v>
      </c>
      <c r="Q321">
        <v>0</v>
      </c>
      <c r="R321">
        <v>0</v>
      </c>
      <c r="S321">
        <v>0</v>
      </c>
      <c r="T321">
        <v>695</v>
      </c>
      <c r="V321" t="s">
        <v>148</v>
      </c>
      <c r="X321">
        <f t="shared" si="21"/>
        <v>1085</v>
      </c>
      <c r="Y321">
        <f t="shared" si="22"/>
        <v>32</v>
      </c>
      <c r="Z321">
        <f t="shared" si="23"/>
        <v>27</v>
      </c>
      <c r="AA321">
        <f t="shared" si="24"/>
        <v>2</v>
      </c>
      <c r="AB321">
        <f t="shared" si="25"/>
        <v>0</v>
      </c>
      <c r="AC321">
        <f t="shared" si="26"/>
        <v>0</v>
      </c>
    </row>
    <row r="322" spans="1:30">
      <c r="A322">
        <v>815</v>
      </c>
      <c r="B322" t="s">
        <v>150</v>
      </c>
      <c r="C322">
        <v>3668</v>
      </c>
      <c r="D322">
        <v>3</v>
      </c>
      <c r="E322">
        <v>1666</v>
      </c>
      <c r="F322">
        <v>473</v>
      </c>
      <c r="G322">
        <v>22</v>
      </c>
      <c r="H322">
        <v>0</v>
      </c>
      <c r="I322">
        <v>5832</v>
      </c>
      <c r="L322">
        <v>815</v>
      </c>
      <c r="M322" t="s">
        <v>150</v>
      </c>
      <c r="N322">
        <v>3570</v>
      </c>
      <c r="O322">
        <v>0</v>
      </c>
      <c r="P322">
        <v>1655</v>
      </c>
      <c r="Q322">
        <v>460</v>
      </c>
      <c r="R322">
        <v>23</v>
      </c>
      <c r="S322">
        <v>0</v>
      </c>
      <c r="T322">
        <v>5708</v>
      </c>
      <c r="V322" t="s">
        <v>150</v>
      </c>
      <c r="X322">
        <f t="shared" si="21"/>
        <v>7683</v>
      </c>
      <c r="Y322">
        <f t="shared" si="22"/>
        <v>10</v>
      </c>
      <c r="Z322">
        <f t="shared" si="23"/>
        <v>3355</v>
      </c>
      <c r="AA322">
        <f t="shared" si="24"/>
        <v>974</v>
      </c>
      <c r="AB322">
        <f t="shared" si="25"/>
        <v>45</v>
      </c>
      <c r="AC322">
        <f t="shared" si="26"/>
        <v>0</v>
      </c>
    </row>
    <row r="323" spans="1:30">
      <c r="A323">
        <v>816</v>
      </c>
      <c r="B323" t="s">
        <v>152</v>
      </c>
      <c r="C323">
        <v>2835</v>
      </c>
      <c r="D323">
        <v>18</v>
      </c>
      <c r="E323">
        <v>1196</v>
      </c>
      <c r="F323">
        <v>59</v>
      </c>
      <c r="G323">
        <v>2</v>
      </c>
      <c r="H323">
        <v>1</v>
      </c>
      <c r="I323">
        <v>4111</v>
      </c>
      <c r="L323">
        <v>816</v>
      </c>
      <c r="M323" t="s">
        <v>152</v>
      </c>
      <c r="N323">
        <v>2458</v>
      </c>
      <c r="O323">
        <v>16</v>
      </c>
      <c r="P323">
        <v>814</v>
      </c>
      <c r="Q323">
        <v>58</v>
      </c>
      <c r="R323">
        <v>0</v>
      </c>
      <c r="S323">
        <v>1</v>
      </c>
      <c r="T323">
        <v>3347</v>
      </c>
      <c r="V323" t="s">
        <v>152</v>
      </c>
      <c r="X323">
        <f t="shared" si="21"/>
        <v>5857</v>
      </c>
      <c r="Y323">
        <f t="shared" si="22"/>
        <v>45</v>
      </c>
      <c r="Z323">
        <f t="shared" si="23"/>
        <v>2481</v>
      </c>
      <c r="AA323">
        <f t="shared" si="24"/>
        <v>120</v>
      </c>
      <c r="AB323">
        <f t="shared" si="25"/>
        <v>3</v>
      </c>
      <c r="AC323">
        <f t="shared" si="26"/>
        <v>2</v>
      </c>
    </row>
    <row r="324" spans="1:30">
      <c r="A324">
        <v>817</v>
      </c>
      <c r="B324" t="s">
        <v>154</v>
      </c>
      <c r="C324">
        <v>149</v>
      </c>
      <c r="D324">
        <v>0</v>
      </c>
      <c r="E324">
        <v>163</v>
      </c>
      <c r="F324">
        <v>7</v>
      </c>
      <c r="G324">
        <v>0</v>
      </c>
      <c r="H324">
        <v>0</v>
      </c>
      <c r="I324">
        <v>319</v>
      </c>
      <c r="L324">
        <v>817</v>
      </c>
      <c r="M324" t="s">
        <v>154</v>
      </c>
      <c r="N324">
        <v>236</v>
      </c>
      <c r="O324">
        <v>1</v>
      </c>
      <c r="P324">
        <v>212</v>
      </c>
      <c r="Q324">
        <v>5</v>
      </c>
      <c r="R324">
        <v>0</v>
      </c>
      <c r="S324">
        <v>0</v>
      </c>
      <c r="T324">
        <v>454</v>
      </c>
      <c r="V324" t="s">
        <v>154</v>
      </c>
      <c r="X324">
        <f t="shared" si="21"/>
        <v>350</v>
      </c>
      <c r="Y324">
        <f t="shared" si="22"/>
        <v>0</v>
      </c>
      <c r="Z324">
        <f t="shared" si="23"/>
        <v>346</v>
      </c>
      <c r="AA324">
        <f t="shared" si="24"/>
        <v>18</v>
      </c>
      <c r="AB324">
        <f t="shared" si="25"/>
        <v>0</v>
      </c>
      <c r="AC324">
        <f t="shared" si="26"/>
        <v>0</v>
      </c>
    </row>
    <row r="325" spans="1:30">
      <c r="C325">
        <f>SUM(C308:C324)</f>
        <v>54501</v>
      </c>
      <c r="D325">
        <f t="shared" ref="D325:I325" si="27">SUM(D308:D324)</f>
        <v>232</v>
      </c>
      <c r="E325">
        <f t="shared" si="27"/>
        <v>19401</v>
      </c>
      <c r="F325">
        <f t="shared" si="27"/>
        <v>3123</v>
      </c>
      <c r="G325">
        <f t="shared" si="27"/>
        <v>135</v>
      </c>
      <c r="H325">
        <f t="shared" si="27"/>
        <v>2</v>
      </c>
      <c r="I325">
        <f t="shared" si="27"/>
        <v>77394</v>
      </c>
      <c r="J325" t="s">
        <v>72</v>
      </c>
      <c r="N325">
        <f>SUM(N308:N324)</f>
        <v>58901</v>
      </c>
      <c r="O325">
        <f t="shared" ref="O325:T325" si="28">SUM(O308:O324)</f>
        <v>219</v>
      </c>
      <c r="P325">
        <f t="shared" si="28"/>
        <v>19392</v>
      </c>
      <c r="Q325">
        <f t="shared" si="28"/>
        <v>3154</v>
      </c>
      <c r="R325">
        <f t="shared" si="28"/>
        <v>146</v>
      </c>
      <c r="S325">
        <f t="shared" si="28"/>
        <v>2</v>
      </c>
      <c r="T325">
        <f t="shared" si="28"/>
        <v>81814</v>
      </c>
      <c r="U325" t="s">
        <v>72</v>
      </c>
      <c r="X325">
        <f>SUM(X308:X324)</f>
        <v>113839</v>
      </c>
      <c r="Y325">
        <f t="shared" ref="Y325:AC325" si="29">SUM(Y308:Y324)</f>
        <v>482</v>
      </c>
      <c r="Z325">
        <f t="shared" si="29"/>
        <v>39844</v>
      </c>
      <c r="AA325">
        <f t="shared" si="29"/>
        <v>6506</v>
      </c>
      <c r="AB325">
        <f t="shared" si="29"/>
        <v>272</v>
      </c>
      <c r="AC325">
        <f t="shared" si="29"/>
        <v>3</v>
      </c>
      <c r="AD325">
        <f>SUM(X325:AC325)</f>
        <v>160946</v>
      </c>
    </row>
    <row r="330" spans="1:30">
      <c r="B330" s="265" t="s">
        <v>159</v>
      </c>
    </row>
    <row r="331" spans="1:30">
      <c r="B331" s="263"/>
      <c r="D331" s="271" t="s">
        <v>3</v>
      </c>
      <c r="E331" s="271"/>
      <c r="F331" s="271"/>
      <c r="G331" s="271" t="s">
        <v>4</v>
      </c>
      <c r="H331" s="271"/>
      <c r="I331" s="271"/>
    </row>
    <row r="332" spans="1:30">
      <c r="B332" s="179"/>
      <c r="D332" t="s">
        <v>72</v>
      </c>
      <c r="E332" t="s">
        <v>7</v>
      </c>
      <c r="F332" t="s">
        <v>8</v>
      </c>
      <c r="G332" t="s">
        <v>72</v>
      </c>
      <c r="H332" t="s">
        <v>7</v>
      </c>
      <c r="I332" t="s">
        <v>8</v>
      </c>
    </row>
    <row r="334" spans="1:30">
      <c r="B334" t="s">
        <v>72</v>
      </c>
      <c r="C334" s="18"/>
      <c r="D334" s="160">
        <v>170370</v>
      </c>
      <c r="E334" s="160">
        <v>88556</v>
      </c>
      <c r="F334" s="160">
        <v>81814</v>
      </c>
      <c r="G334" s="160">
        <v>160946</v>
      </c>
      <c r="H334" s="160">
        <v>83552</v>
      </c>
      <c r="I334" s="160">
        <v>77394</v>
      </c>
    </row>
    <row r="335" spans="1:30">
      <c r="B335" t="s">
        <v>160</v>
      </c>
      <c r="D335">
        <v>493</v>
      </c>
      <c r="E335">
        <v>241</v>
      </c>
      <c r="F335">
        <v>252</v>
      </c>
      <c r="G335">
        <v>388</v>
      </c>
      <c r="H335">
        <v>180</v>
      </c>
      <c r="I335">
        <v>208</v>
      </c>
    </row>
    <row r="336" spans="1:30">
      <c r="B336" t="s">
        <v>161</v>
      </c>
      <c r="D336">
        <v>2085</v>
      </c>
      <c r="E336">
        <v>1100</v>
      </c>
      <c r="F336">
        <v>985</v>
      </c>
      <c r="G336">
        <v>1769</v>
      </c>
      <c r="H336">
        <v>941</v>
      </c>
      <c r="I336">
        <v>828</v>
      </c>
    </row>
    <row r="337" spans="2:9">
      <c r="B337" t="s">
        <v>162</v>
      </c>
      <c r="D337">
        <v>3677</v>
      </c>
      <c r="E337">
        <v>1916</v>
      </c>
      <c r="F337">
        <v>1761</v>
      </c>
      <c r="G337">
        <v>3112</v>
      </c>
      <c r="H337">
        <v>1614</v>
      </c>
      <c r="I337">
        <v>1498</v>
      </c>
    </row>
    <row r="338" spans="2:9">
      <c r="B338" t="s">
        <v>163</v>
      </c>
      <c r="D338">
        <v>15994</v>
      </c>
      <c r="E338">
        <v>7629</v>
      </c>
      <c r="F338">
        <v>8365</v>
      </c>
      <c r="G338">
        <v>14533</v>
      </c>
      <c r="H338">
        <v>6932</v>
      </c>
      <c r="I338">
        <v>7601</v>
      </c>
    </row>
    <row r="339" spans="2:9">
      <c r="B339" t="s">
        <v>164</v>
      </c>
      <c r="D339">
        <v>62780</v>
      </c>
      <c r="E339">
        <v>30690</v>
      </c>
      <c r="F339">
        <v>32090</v>
      </c>
      <c r="G339">
        <v>59509</v>
      </c>
      <c r="H339">
        <v>29016</v>
      </c>
      <c r="I339">
        <v>30493</v>
      </c>
    </row>
    <row r="340" spans="2:9">
      <c r="B340" t="s">
        <v>165</v>
      </c>
      <c r="D340">
        <v>63997</v>
      </c>
      <c r="E340">
        <v>34463</v>
      </c>
      <c r="F340">
        <v>29534</v>
      </c>
      <c r="G340">
        <v>61272</v>
      </c>
      <c r="H340">
        <v>32924</v>
      </c>
      <c r="I340">
        <v>28348</v>
      </c>
    </row>
    <row r="341" spans="2:9">
      <c r="B341" t="s">
        <v>166</v>
      </c>
      <c r="D341">
        <v>21188</v>
      </c>
      <c r="E341">
        <v>12435</v>
      </c>
      <c r="F341">
        <v>8753</v>
      </c>
      <c r="G341">
        <v>20212</v>
      </c>
      <c r="H341">
        <v>11866</v>
      </c>
      <c r="I341">
        <v>8346</v>
      </c>
    </row>
    <row r="342" spans="2:9">
      <c r="B342" t="s">
        <v>92</v>
      </c>
      <c r="D342">
        <v>156</v>
      </c>
      <c r="E342">
        <v>82</v>
      </c>
      <c r="F342">
        <v>74</v>
      </c>
      <c r="G342">
        <v>151</v>
      </c>
      <c r="H342">
        <v>79</v>
      </c>
      <c r="I342">
        <v>72</v>
      </c>
    </row>
  </sheetData>
  <sortState xmlns:xlrd2="http://schemas.microsoft.com/office/spreadsheetml/2017/richdata2" ref="H148:L164">
    <sortCondition descending="1" ref="H148:H164"/>
  </sortState>
  <mergeCells count="35">
    <mergeCell ref="A2:H2"/>
    <mergeCell ref="Q2:X2"/>
    <mergeCell ref="C54:D54"/>
    <mergeCell ref="E54:F54"/>
    <mergeCell ref="G54:H54"/>
    <mergeCell ref="I54:J54"/>
    <mergeCell ref="K54:L54"/>
    <mergeCell ref="M54:N54"/>
    <mergeCell ref="Q54:R54"/>
    <mergeCell ref="S54:T54"/>
    <mergeCell ref="U54:V54"/>
    <mergeCell ref="W54:X54"/>
    <mergeCell ref="S4:U5"/>
    <mergeCell ref="V4:X5"/>
    <mergeCell ref="C4:E5"/>
    <mergeCell ref="F4:H5"/>
    <mergeCell ref="Y54:Z54"/>
    <mergeCell ref="A80:G80"/>
    <mergeCell ref="A109:G109"/>
    <mergeCell ref="A138:F138"/>
    <mergeCell ref="B222:E222"/>
    <mergeCell ref="B112:B113"/>
    <mergeCell ref="B223:B226"/>
    <mergeCell ref="B330:B331"/>
    <mergeCell ref="C140:F141"/>
    <mergeCell ref="A141:B142"/>
    <mergeCell ref="C82:G83"/>
    <mergeCell ref="A83:B84"/>
    <mergeCell ref="C111:G112"/>
    <mergeCell ref="C224:K224"/>
    <mergeCell ref="C225:E225"/>
    <mergeCell ref="G225:H225"/>
    <mergeCell ref="J225:K225"/>
    <mergeCell ref="D331:F331"/>
    <mergeCell ref="G331:I331"/>
  </mergeCells>
  <conditionalFormatting sqref="C117:G117">
    <cfRule type="containsText" dxfId="0" priority="1" operator="containsText" text="region">
      <formula>NOT(ISERROR(SEARCH("region",C117)))</formula>
    </cfRule>
  </conditionalFormatting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Z51"/>
  <sheetViews>
    <sheetView topLeftCell="A10" workbookViewId="0">
      <selection activeCell="O1421" sqref="O1421"/>
    </sheetView>
  </sheetViews>
  <sheetFormatPr defaultColWidth="9.140625" defaultRowHeight="14.25"/>
  <cols>
    <col min="1" max="2" width="9.140625" style="1"/>
    <col min="3" max="3" width="8.85546875" style="1" customWidth="1"/>
    <col min="4" max="4" width="12.42578125" style="1" customWidth="1"/>
    <col min="5" max="5" width="10.42578125" style="1" customWidth="1"/>
    <col min="6" max="6" width="10.7109375" style="1" customWidth="1"/>
    <col min="7" max="7" width="13.42578125" style="1" customWidth="1"/>
    <col min="8" max="9" width="9.85546875" style="1" customWidth="1"/>
    <col min="10" max="11" width="13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3:26" ht="15">
      <c r="C4" s="176" t="s">
        <v>167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3:26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3:26" ht="7.5" customHeight="1">
      <c r="C6" s="283" t="s">
        <v>54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</row>
    <row r="7" spans="3:26" ht="31.5" customHeight="1">
      <c r="C7" s="284"/>
      <c r="D7" s="284" t="s">
        <v>72</v>
      </c>
      <c r="E7" s="284"/>
      <c r="F7" s="284" t="s">
        <v>101</v>
      </c>
      <c r="G7" s="284"/>
      <c r="H7" s="284" t="s">
        <v>102</v>
      </c>
      <c r="I7" s="284"/>
      <c r="J7" s="284" t="s">
        <v>103</v>
      </c>
      <c r="K7" s="284"/>
      <c r="L7" s="284" t="s">
        <v>104</v>
      </c>
      <c r="M7" s="284"/>
      <c r="N7" s="284" t="s">
        <v>105</v>
      </c>
      <c r="O7" s="284"/>
      <c r="P7" s="284" t="s">
        <v>106</v>
      </c>
      <c r="Q7" s="284"/>
      <c r="R7" s="284" t="s">
        <v>107</v>
      </c>
      <c r="S7" s="284"/>
      <c r="T7" s="284" t="s">
        <v>108</v>
      </c>
      <c r="U7" s="284"/>
      <c r="V7" s="284" t="s">
        <v>109</v>
      </c>
      <c r="W7" s="284"/>
      <c r="X7" s="284" t="s">
        <v>92</v>
      </c>
      <c r="Y7" s="284"/>
    </row>
    <row r="8" spans="3:26" ht="31.5" customHeight="1">
      <c r="C8" s="284"/>
      <c r="D8" s="152" t="s">
        <v>3</v>
      </c>
      <c r="E8" s="152" t="s">
        <v>4</v>
      </c>
      <c r="F8" s="152" t="s">
        <v>3</v>
      </c>
      <c r="G8" s="152" t="s">
        <v>4</v>
      </c>
      <c r="H8" s="152" t="s">
        <v>3</v>
      </c>
      <c r="I8" s="152" t="s">
        <v>4</v>
      </c>
      <c r="J8" s="152" t="s">
        <v>3</v>
      </c>
      <c r="K8" s="152" t="s">
        <v>4</v>
      </c>
      <c r="L8" s="152" t="s">
        <v>3</v>
      </c>
      <c r="M8" s="152" t="s">
        <v>4</v>
      </c>
      <c r="N8" s="152" t="s">
        <v>3</v>
      </c>
      <c r="O8" s="152" t="s">
        <v>4</v>
      </c>
      <c r="P8" s="152" t="s">
        <v>3</v>
      </c>
      <c r="Q8" s="152" t="s">
        <v>4</v>
      </c>
      <c r="R8" s="152" t="s">
        <v>3</v>
      </c>
      <c r="S8" s="152" t="s">
        <v>4</v>
      </c>
      <c r="T8" s="152" t="s">
        <v>3</v>
      </c>
      <c r="U8" s="152" t="s">
        <v>4</v>
      </c>
      <c r="V8" s="152" t="s">
        <v>3</v>
      </c>
      <c r="W8" s="152" t="s">
        <v>4</v>
      </c>
      <c r="X8" s="152" t="s">
        <v>3</v>
      </c>
      <c r="Y8" s="152" t="s">
        <v>4</v>
      </c>
    </row>
    <row r="9" spans="3:26" ht="8.25" customHeight="1">
      <c r="C9" s="285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</row>
    <row r="10" spans="3:26" ht="9.75" customHeight="1">
      <c r="C10" s="15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3:26" ht="15">
      <c r="C11" s="154" t="s">
        <v>86</v>
      </c>
      <c r="D11" s="286">
        <v>1364739</v>
      </c>
      <c r="E11" s="286"/>
      <c r="F11" s="280">
        <v>2320</v>
      </c>
      <c r="G11" s="280"/>
      <c r="H11" s="280">
        <v>133982</v>
      </c>
      <c r="I11" s="280"/>
      <c r="J11" s="280">
        <v>331913</v>
      </c>
      <c r="K11" s="280"/>
      <c r="L11" s="280">
        <v>381289</v>
      </c>
      <c r="M11" s="280"/>
      <c r="N11" s="280">
        <v>295302</v>
      </c>
      <c r="O11" s="280"/>
      <c r="P11" s="280">
        <v>161140</v>
      </c>
      <c r="Q11" s="280"/>
      <c r="R11" s="280">
        <v>53373</v>
      </c>
      <c r="S11" s="280"/>
      <c r="T11" s="280">
        <v>4336</v>
      </c>
      <c r="U11" s="280"/>
      <c r="V11" s="280">
        <v>122</v>
      </c>
      <c r="W11" s="280"/>
      <c r="X11" s="280">
        <v>962</v>
      </c>
      <c r="Y11" s="280"/>
      <c r="Z11" s="2"/>
    </row>
    <row r="12" spans="3:26" ht="15"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1"/>
      <c r="Z12" s="2"/>
    </row>
    <row r="13" spans="3:26" ht="15">
      <c r="C13" s="11" t="s">
        <v>69</v>
      </c>
      <c r="D13" s="155">
        <v>170370</v>
      </c>
      <c r="E13" s="155">
        <v>160946</v>
      </c>
      <c r="F13" s="155">
        <v>269</v>
      </c>
      <c r="G13" s="155">
        <v>235</v>
      </c>
      <c r="H13" s="155">
        <v>13060</v>
      </c>
      <c r="I13" s="155">
        <v>12127</v>
      </c>
      <c r="J13" s="155">
        <v>37970</v>
      </c>
      <c r="K13" s="155">
        <v>36443</v>
      </c>
      <c r="L13" s="155">
        <v>48735</v>
      </c>
      <c r="M13" s="155">
        <v>46638</v>
      </c>
      <c r="N13" s="155">
        <v>40757</v>
      </c>
      <c r="O13" s="155">
        <v>38387</v>
      </c>
      <c r="P13" s="155">
        <v>22508</v>
      </c>
      <c r="Q13" s="155">
        <v>20741</v>
      </c>
      <c r="R13" s="155">
        <v>6674</v>
      </c>
      <c r="S13" s="155">
        <v>6023</v>
      </c>
      <c r="T13" s="155">
        <v>375</v>
      </c>
      <c r="U13" s="155">
        <v>334</v>
      </c>
      <c r="V13" s="155">
        <v>12</v>
      </c>
      <c r="W13" s="155">
        <v>11</v>
      </c>
      <c r="X13" s="155">
        <v>10</v>
      </c>
      <c r="Y13" s="155">
        <v>7</v>
      </c>
      <c r="Z13" s="2"/>
    </row>
    <row r="14" spans="3:26" ht="15">
      <c r="C14" s="11" t="s">
        <v>10</v>
      </c>
      <c r="D14" s="155">
        <v>15391</v>
      </c>
      <c r="E14" s="155">
        <v>21597</v>
      </c>
      <c r="F14" s="155">
        <v>18</v>
      </c>
      <c r="G14" s="155">
        <v>33</v>
      </c>
      <c r="H14" s="155">
        <v>1209</v>
      </c>
      <c r="I14" s="155">
        <v>1730</v>
      </c>
      <c r="J14" s="155">
        <v>3990</v>
      </c>
      <c r="K14" s="155">
        <v>5211</v>
      </c>
      <c r="L14" s="155">
        <v>4570</v>
      </c>
      <c r="M14" s="155">
        <v>6307</v>
      </c>
      <c r="N14" s="155">
        <v>3365</v>
      </c>
      <c r="O14" s="155">
        <v>4944</v>
      </c>
      <c r="P14" s="155">
        <v>1716</v>
      </c>
      <c r="Q14" s="155">
        <v>2571</v>
      </c>
      <c r="R14" s="155">
        <v>477</v>
      </c>
      <c r="S14" s="155">
        <v>747</v>
      </c>
      <c r="T14" s="155">
        <v>42</v>
      </c>
      <c r="U14" s="155">
        <v>49</v>
      </c>
      <c r="V14" s="155">
        <v>2</v>
      </c>
      <c r="W14" s="155">
        <v>2</v>
      </c>
      <c r="X14" s="155">
        <v>2</v>
      </c>
      <c r="Y14" s="155">
        <v>3</v>
      </c>
      <c r="Z14" s="2"/>
    </row>
    <row r="15" spans="3:26" ht="15">
      <c r="C15" s="11" t="s">
        <v>11</v>
      </c>
      <c r="D15" s="155">
        <v>6798</v>
      </c>
      <c r="E15" s="155">
        <v>7162</v>
      </c>
      <c r="F15" s="155">
        <v>6</v>
      </c>
      <c r="G15" s="155">
        <v>4</v>
      </c>
      <c r="H15" s="155">
        <v>507</v>
      </c>
      <c r="I15" s="155">
        <v>537</v>
      </c>
      <c r="J15" s="155">
        <v>1553</v>
      </c>
      <c r="K15" s="155">
        <v>1628</v>
      </c>
      <c r="L15" s="155">
        <v>1984</v>
      </c>
      <c r="M15" s="155">
        <v>2100</v>
      </c>
      <c r="N15" s="155">
        <v>1566</v>
      </c>
      <c r="O15" s="155">
        <v>1660</v>
      </c>
      <c r="P15" s="155">
        <v>887</v>
      </c>
      <c r="Q15" s="155">
        <v>938</v>
      </c>
      <c r="R15" s="155">
        <v>277</v>
      </c>
      <c r="S15" s="155">
        <v>281</v>
      </c>
      <c r="T15" s="155">
        <v>16</v>
      </c>
      <c r="U15" s="155">
        <v>14</v>
      </c>
      <c r="V15" s="155">
        <v>2</v>
      </c>
      <c r="W15" s="155">
        <v>0</v>
      </c>
      <c r="X15" s="155">
        <v>0</v>
      </c>
      <c r="Y15" s="155">
        <v>0</v>
      </c>
      <c r="Z15" s="2"/>
    </row>
    <row r="16" spans="3:26" ht="15">
      <c r="C16" s="11" t="s">
        <v>12</v>
      </c>
      <c r="D16" s="155">
        <v>4921</v>
      </c>
      <c r="E16" s="155">
        <v>5370</v>
      </c>
      <c r="F16" s="155">
        <v>3</v>
      </c>
      <c r="G16" s="155">
        <v>4</v>
      </c>
      <c r="H16" s="155">
        <v>167</v>
      </c>
      <c r="I16" s="155">
        <v>223</v>
      </c>
      <c r="J16" s="155">
        <v>857</v>
      </c>
      <c r="K16" s="155">
        <v>1001</v>
      </c>
      <c r="L16" s="155">
        <v>1331</v>
      </c>
      <c r="M16" s="155">
        <v>1541</v>
      </c>
      <c r="N16" s="155">
        <v>1490</v>
      </c>
      <c r="O16" s="155">
        <v>1504</v>
      </c>
      <c r="P16" s="155">
        <v>859</v>
      </c>
      <c r="Q16" s="155">
        <v>867</v>
      </c>
      <c r="R16" s="155">
        <v>208</v>
      </c>
      <c r="S16" s="155">
        <v>222</v>
      </c>
      <c r="T16" s="155">
        <v>6</v>
      </c>
      <c r="U16" s="155">
        <v>7</v>
      </c>
      <c r="V16" s="155">
        <v>0</v>
      </c>
      <c r="W16" s="155">
        <v>0</v>
      </c>
      <c r="X16" s="155">
        <v>0</v>
      </c>
      <c r="Y16" s="155">
        <v>1</v>
      </c>
      <c r="Z16" s="2"/>
    </row>
    <row r="17" spans="3:26" ht="15">
      <c r="C17" s="11" t="s">
        <v>13</v>
      </c>
      <c r="D17" s="155">
        <v>3127</v>
      </c>
      <c r="E17" s="155">
        <v>4664</v>
      </c>
      <c r="F17" s="155">
        <v>3</v>
      </c>
      <c r="G17" s="155">
        <v>14</v>
      </c>
      <c r="H17" s="155">
        <v>232</v>
      </c>
      <c r="I17" s="155">
        <v>468</v>
      </c>
      <c r="J17" s="155">
        <v>870</v>
      </c>
      <c r="K17" s="155">
        <v>1151</v>
      </c>
      <c r="L17" s="155">
        <v>929</v>
      </c>
      <c r="M17" s="155">
        <v>1323</v>
      </c>
      <c r="N17" s="155">
        <v>700</v>
      </c>
      <c r="O17" s="155">
        <v>1018</v>
      </c>
      <c r="P17" s="155">
        <v>309</v>
      </c>
      <c r="Q17" s="155">
        <v>519</v>
      </c>
      <c r="R17" s="155">
        <v>80</v>
      </c>
      <c r="S17" s="155">
        <v>164</v>
      </c>
      <c r="T17" s="155">
        <v>2</v>
      </c>
      <c r="U17" s="155">
        <v>5</v>
      </c>
      <c r="V17" s="155">
        <v>2</v>
      </c>
      <c r="W17" s="155">
        <v>2</v>
      </c>
      <c r="X17" s="155">
        <v>0</v>
      </c>
      <c r="Y17" s="155">
        <v>0</v>
      </c>
      <c r="Z17" s="2"/>
    </row>
    <row r="18" spans="3:26" ht="15">
      <c r="C18" s="11" t="s">
        <v>23</v>
      </c>
      <c r="D18" s="155">
        <v>3362</v>
      </c>
      <c r="E18" s="155">
        <v>4508</v>
      </c>
      <c r="F18" s="155">
        <v>10</v>
      </c>
      <c r="G18" s="155">
        <v>11</v>
      </c>
      <c r="H18" s="155">
        <v>297</v>
      </c>
      <c r="I18" s="155">
        <v>316</v>
      </c>
      <c r="J18" s="155">
        <v>828</v>
      </c>
      <c r="K18" s="155">
        <v>949</v>
      </c>
      <c r="L18" s="155">
        <v>969</v>
      </c>
      <c r="M18" s="155">
        <v>1293</v>
      </c>
      <c r="N18" s="155">
        <v>718</v>
      </c>
      <c r="O18" s="155">
        <v>1113</v>
      </c>
      <c r="P18" s="155">
        <v>426</v>
      </c>
      <c r="Q18" s="155">
        <v>656</v>
      </c>
      <c r="R18" s="155">
        <v>108</v>
      </c>
      <c r="S18" s="155">
        <v>160</v>
      </c>
      <c r="T18" s="155">
        <v>6</v>
      </c>
      <c r="U18" s="155">
        <v>10</v>
      </c>
      <c r="V18" s="155">
        <v>0</v>
      </c>
      <c r="W18" s="155">
        <v>0</v>
      </c>
      <c r="X18" s="155">
        <v>0</v>
      </c>
      <c r="Y18" s="155">
        <v>0</v>
      </c>
      <c r="Z18" s="2"/>
    </row>
    <row r="19" spans="3:26" ht="15">
      <c r="C19" s="11" t="s">
        <v>24</v>
      </c>
      <c r="D19" s="155">
        <v>40086</v>
      </c>
      <c r="E19" s="155">
        <v>22454</v>
      </c>
      <c r="F19" s="155">
        <v>115</v>
      </c>
      <c r="G19" s="155">
        <v>56</v>
      </c>
      <c r="H19" s="155">
        <v>4017</v>
      </c>
      <c r="I19" s="155">
        <v>2178</v>
      </c>
      <c r="J19" s="155">
        <v>9058</v>
      </c>
      <c r="K19" s="155">
        <v>5484</v>
      </c>
      <c r="L19" s="155">
        <v>11056</v>
      </c>
      <c r="M19" s="155">
        <v>6481</v>
      </c>
      <c r="N19" s="155">
        <v>9065</v>
      </c>
      <c r="O19" s="155">
        <v>4961</v>
      </c>
      <c r="P19" s="155">
        <v>5086</v>
      </c>
      <c r="Q19" s="155">
        <v>2552</v>
      </c>
      <c r="R19" s="155">
        <v>1605</v>
      </c>
      <c r="S19" s="155">
        <v>707</v>
      </c>
      <c r="T19" s="155">
        <v>83</v>
      </c>
      <c r="U19" s="155">
        <v>35</v>
      </c>
      <c r="V19" s="155">
        <v>0</v>
      </c>
      <c r="W19" s="155">
        <v>0</v>
      </c>
      <c r="X19" s="155">
        <v>1</v>
      </c>
      <c r="Y19" s="155">
        <v>0</v>
      </c>
      <c r="Z19" s="2"/>
    </row>
    <row r="20" spans="3:26" ht="15">
      <c r="C20" s="11" t="s">
        <v>26</v>
      </c>
      <c r="D20" s="155">
        <v>7155</v>
      </c>
      <c r="E20" s="155">
        <v>5653</v>
      </c>
      <c r="F20" s="155">
        <v>11</v>
      </c>
      <c r="G20" s="155">
        <v>7</v>
      </c>
      <c r="H20" s="155">
        <v>505</v>
      </c>
      <c r="I20" s="155">
        <v>384</v>
      </c>
      <c r="J20" s="155">
        <v>1529</v>
      </c>
      <c r="K20" s="155">
        <v>1189</v>
      </c>
      <c r="L20" s="155">
        <v>2055</v>
      </c>
      <c r="M20" s="155">
        <v>1670</v>
      </c>
      <c r="N20" s="155">
        <v>1784</v>
      </c>
      <c r="O20" s="155">
        <v>1400</v>
      </c>
      <c r="P20" s="155">
        <v>971</v>
      </c>
      <c r="Q20" s="155">
        <v>780</v>
      </c>
      <c r="R20" s="155">
        <v>281</v>
      </c>
      <c r="S20" s="155">
        <v>208</v>
      </c>
      <c r="T20" s="155">
        <v>18</v>
      </c>
      <c r="U20" s="155">
        <v>14</v>
      </c>
      <c r="V20" s="155">
        <v>0</v>
      </c>
      <c r="W20" s="155">
        <v>0</v>
      </c>
      <c r="X20" s="155">
        <v>1</v>
      </c>
      <c r="Y20" s="155">
        <v>1</v>
      </c>
      <c r="Z20" s="2"/>
    </row>
    <row r="21" spans="3:26" ht="15">
      <c r="C21" s="11" t="s">
        <v>28</v>
      </c>
      <c r="D21" s="155">
        <v>5603</v>
      </c>
      <c r="E21" s="155">
        <v>5659</v>
      </c>
      <c r="F21" s="155">
        <v>3</v>
      </c>
      <c r="G21" s="155">
        <v>2</v>
      </c>
      <c r="H21" s="155">
        <v>371</v>
      </c>
      <c r="I21" s="155">
        <v>381</v>
      </c>
      <c r="J21" s="155">
        <v>1231</v>
      </c>
      <c r="K21" s="155">
        <v>1285</v>
      </c>
      <c r="L21" s="155">
        <v>1594</v>
      </c>
      <c r="M21" s="155">
        <v>1662</v>
      </c>
      <c r="N21" s="155">
        <v>1355</v>
      </c>
      <c r="O21" s="155">
        <v>1316</v>
      </c>
      <c r="P21" s="155">
        <v>805</v>
      </c>
      <c r="Q21" s="155">
        <v>782</v>
      </c>
      <c r="R21" s="155">
        <v>231</v>
      </c>
      <c r="S21" s="155">
        <v>220</v>
      </c>
      <c r="T21" s="155">
        <v>13</v>
      </c>
      <c r="U21" s="155">
        <v>11</v>
      </c>
      <c r="V21" s="155">
        <v>0</v>
      </c>
      <c r="W21" s="155">
        <v>0</v>
      </c>
      <c r="X21" s="155">
        <v>0</v>
      </c>
      <c r="Y21" s="155">
        <v>0</v>
      </c>
      <c r="Z21" s="2"/>
    </row>
    <row r="22" spans="3:26" ht="15">
      <c r="C22" s="11" t="s">
        <v>29</v>
      </c>
      <c r="D22" s="155">
        <v>2981</v>
      </c>
      <c r="E22" s="155">
        <v>3514</v>
      </c>
      <c r="F22" s="155">
        <v>6</v>
      </c>
      <c r="G22" s="155">
        <v>7</v>
      </c>
      <c r="H22" s="155">
        <v>359</v>
      </c>
      <c r="I22" s="155">
        <v>399</v>
      </c>
      <c r="J22" s="155">
        <v>903</v>
      </c>
      <c r="K22" s="155">
        <v>971</v>
      </c>
      <c r="L22" s="155">
        <v>826</v>
      </c>
      <c r="M22" s="155">
        <v>956</v>
      </c>
      <c r="N22" s="155">
        <v>547</v>
      </c>
      <c r="O22" s="155">
        <v>706</v>
      </c>
      <c r="P22" s="155">
        <v>244</v>
      </c>
      <c r="Q22" s="155">
        <v>347</v>
      </c>
      <c r="R22" s="155">
        <v>90</v>
      </c>
      <c r="S22" s="155">
        <v>123</v>
      </c>
      <c r="T22" s="155">
        <v>6</v>
      </c>
      <c r="U22" s="155">
        <v>5</v>
      </c>
      <c r="V22" s="155">
        <v>0</v>
      </c>
      <c r="W22" s="155">
        <v>0</v>
      </c>
      <c r="X22" s="155">
        <v>0</v>
      </c>
      <c r="Y22" s="155">
        <v>0</v>
      </c>
      <c r="Z22" s="2"/>
    </row>
    <row r="23" spans="3:26" ht="15">
      <c r="C23" s="11" t="s">
        <v>30</v>
      </c>
      <c r="D23" s="155">
        <v>6581</v>
      </c>
      <c r="E23" s="155">
        <v>7968</v>
      </c>
      <c r="F23" s="155">
        <v>4</v>
      </c>
      <c r="G23" s="155">
        <v>8</v>
      </c>
      <c r="H23" s="155">
        <v>410</v>
      </c>
      <c r="I23" s="155">
        <v>500</v>
      </c>
      <c r="J23" s="155">
        <v>1481</v>
      </c>
      <c r="K23" s="155">
        <v>1773</v>
      </c>
      <c r="L23" s="155">
        <v>1977</v>
      </c>
      <c r="M23" s="155">
        <v>2328</v>
      </c>
      <c r="N23" s="155">
        <v>1572</v>
      </c>
      <c r="O23" s="155">
        <v>1929</v>
      </c>
      <c r="P23" s="155">
        <v>864</v>
      </c>
      <c r="Q23" s="155">
        <v>1104</v>
      </c>
      <c r="R23" s="155">
        <v>258</v>
      </c>
      <c r="S23" s="155">
        <v>309</v>
      </c>
      <c r="T23" s="155">
        <v>14</v>
      </c>
      <c r="U23" s="155">
        <v>16</v>
      </c>
      <c r="V23" s="155">
        <v>1</v>
      </c>
      <c r="W23" s="155">
        <v>1</v>
      </c>
      <c r="X23" s="155">
        <v>0</v>
      </c>
      <c r="Y23" s="155">
        <v>0</v>
      </c>
      <c r="Z23" s="2"/>
    </row>
    <row r="24" spans="3:26" ht="15">
      <c r="C24" s="11" t="s">
        <v>32</v>
      </c>
      <c r="D24" s="155">
        <v>3672</v>
      </c>
      <c r="E24" s="155">
        <v>4505</v>
      </c>
      <c r="F24" s="155">
        <v>2</v>
      </c>
      <c r="G24" s="155">
        <v>6</v>
      </c>
      <c r="H24" s="155">
        <v>241</v>
      </c>
      <c r="I24" s="155">
        <v>357</v>
      </c>
      <c r="J24" s="155">
        <v>818</v>
      </c>
      <c r="K24" s="155">
        <v>1002</v>
      </c>
      <c r="L24" s="155">
        <v>1119</v>
      </c>
      <c r="M24" s="155">
        <v>1337</v>
      </c>
      <c r="N24" s="155">
        <v>883</v>
      </c>
      <c r="O24" s="155">
        <v>1064</v>
      </c>
      <c r="P24" s="155">
        <v>463</v>
      </c>
      <c r="Q24" s="155">
        <v>577</v>
      </c>
      <c r="R24" s="155">
        <v>142</v>
      </c>
      <c r="S24" s="155">
        <v>157</v>
      </c>
      <c r="T24" s="155">
        <v>3</v>
      </c>
      <c r="U24" s="155">
        <v>4</v>
      </c>
      <c r="V24" s="155">
        <v>1</v>
      </c>
      <c r="W24" s="155">
        <v>1</v>
      </c>
      <c r="X24" s="155">
        <v>0</v>
      </c>
      <c r="Y24" s="155">
        <v>0</v>
      </c>
      <c r="Z24" s="2"/>
    </row>
    <row r="25" spans="3:26" ht="15">
      <c r="C25" s="11" t="s">
        <v>37</v>
      </c>
      <c r="D25" s="155">
        <v>12074</v>
      </c>
      <c r="E25" s="155">
        <v>10412</v>
      </c>
      <c r="F25" s="155">
        <v>17</v>
      </c>
      <c r="G25" s="155">
        <v>11</v>
      </c>
      <c r="H25" s="155">
        <v>847</v>
      </c>
      <c r="I25" s="155">
        <v>716</v>
      </c>
      <c r="J25" s="155">
        <v>2567</v>
      </c>
      <c r="K25" s="155">
        <v>2246</v>
      </c>
      <c r="L25" s="155">
        <v>3350</v>
      </c>
      <c r="M25" s="155">
        <v>2916</v>
      </c>
      <c r="N25" s="155">
        <v>2955</v>
      </c>
      <c r="O25" s="155">
        <v>2568</v>
      </c>
      <c r="P25" s="155">
        <v>1721</v>
      </c>
      <c r="Q25" s="155">
        <v>1477</v>
      </c>
      <c r="R25" s="155">
        <v>577</v>
      </c>
      <c r="S25" s="155">
        <v>450</v>
      </c>
      <c r="T25" s="155">
        <v>36</v>
      </c>
      <c r="U25" s="155">
        <v>25</v>
      </c>
      <c r="V25" s="155">
        <v>1</v>
      </c>
      <c r="W25" s="155">
        <v>1</v>
      </c>
      <c r="X25" s="155">
        <v>3</v>
      </c>
      <c r="Y25" s="155">
        <v>2</v>
      </c>
      <c r="Z25" s="2"/>
    </row>
    <row r="26" spans="3:26" ht="15">
      <c r="C26" s="11" t="s">
        <v>38</v>
      </c>
      <c r="D26" s="155">
        <v>37581</v>
      </c>
      <c r="E26" s="155">
        <v>35045</v>
      </c>
      <c r="F26" s="155">
        <v>42</v>
      </c>
      <c r="G26" s="155">
        <v>48</v>
      </c>
      <c r="H26" s="155">
        <v>2510</v>
      </c>
      <c r="I26" s="155">
        <v>2506</v>
      </c>
      <c r="J26" s="155">
        <v>7905</v>
      </c>
      <c r="K26" s="155">
        <v>7718</v>
      </c>
      <c r="L26" s="155">
        <v>10903</v>
      </c>
      <c r="M26" s="155">
        <v>10089</v>
      </c>
      <c r="N26" s="155">
        <v>9462</v>
      </c>
      <c r="O26" s="155">
        <v>8672</v>
      </c>
      <c r="P26" s="155">
        <v>5151</v>
      </c>
      <c r="Q26" s="155">
        <v>4560</v>
      </c>
      <c r="R26" s="155">
        <v>1510</v>
      </c>
      <c r="S26" s="155">
        <v>1356</v>
      </c>
      <c r="T26" s="155">
        <v>92</v>
      </c>
      <c r="U26" s="155">
        <v>93</v>
      </c>
      <c r="V26" s="155">
        <v>3</v>
      </c>
      <c r="W26" s="155">
        <v>3</v>
      </c>
      <c r="X26" s="155">
        <v>3</v>
      </c>
      <c r="Y26" s="155">
        <v>0</v>
      </c>
      <c r="Z26" s="2"/>
    </row>
    <row r="27" spans="3:26" ht="15">
      <c r="C27" s="11" t="s">
        <v>42</v>
      </c>
      <c r="D27" s="155">
        <v>1419</v>
      </c>
      <c r="E27" s="155">
        <v>1146</v>
      </c>
      <c r="F27" s="155">
        <v>0</v>
      </c>
      <c r="G27" s="155">
        <v>0</v>
      </c>
      <c r="H27" s="155">
        <v>33</v>
      </c>
      <c r="I27" s="155">
        <v>32</v>
      </c>
      <c r="J27" s="155">
        <v>218</v>
      </c>
      <c r="K27" s="155">
        <v>220</v>
      </c>
      <c r="L27" s="155">
        <v>355</v>
      </c>
      <c r="M27" s="155">
        <v>318</v>
      </c>
      <c r="N27" s="155">
        <v>456</v>
      </c>
      <c r="O27" s="155">
        <v>322</v>
      </c>
      <c r="P27" s="155">
        <v>292</v>
      </c>
      <c r="Q27" s="155">
        <v>191</v>
      </c>
      <c r="R27" s="155">
        <v>63</v>
      </c>
      <c r="S27" s="155">
        <v>59</v>
      </c>
      <c r="T27" s="155">
        <v>2</v>
      </c>
      <c r="U27" s="155">
        <v>3</v>
      </c>
      <c r="V27" s="155">
        <v>0</v>
      </c>
      <c r="W27" s="155">
        <v>1</v>
      </c>
      <c r="X27" s="155">
        <v>0</v>
      </c>
      <c r="Y27" s="155">
        <v>0</v>
      </c>
      <c r="Z27" s="2"/>
    </row>
    <row r="28" spans="3:26" ht="15">
      <c r="C28" s="11" t="s">
        <v>44</v>
      </c>
      <c r="D28" s="155">
        <v>11795</v>
      </c>
      <c r="E28" s="155">
        <v>12067</v>
      </c>
      <c r="F28" s="155">
        <v>11</v>
      </c>
      <c r="G28" s="155">
        <v>12</v>
      </c>
      <c r="H28" s="155">
        <v>790</v>
      </c>
      <c r="I28" s="155">
        <v>809</v>
      </c>
      <c r="J28" s="155">
        <v>2387</v>
      </c>
      <c r="K28" s="155">
        <v>2511</v>
      </c>
      <c r="L28" s="155">
        <v>3419</v>
      </c>
      <c r="M28" s="155">
        <v>3598</v>
      </c>
      <c r="N28" s="155">
        <v>2972</v>
      </c>
      <c r="O28" s="155">
        <v>2965</v>
      </c>
      <c r="P28" s="155">
        <v>1714</v>
      </c>
      <c r="Q28" s="155">
        <v>1626</v>
      </c>
      <c r="R28" s="155">
        <v>476</v>
      </c>
      <c r="S28" s="155">
        <v>513</v>
      </c>
      <c r="T28" s="155">
        <v>26</v>
      </c>
      <c r="U28" s="155">
        <v>33</v>
      </c>
      <c r="V28" s="155">
        <v>0</v>
      </c>
      <c r="W28" s="155">
        <v>0</v>
      </c>
      <c r="X28" s="155">
        <v>0</v>
      </c>
      <c r="Y28" s="155">
        <v>0</v>
      </c>
      <c r="Z28" s="2"/>
    </row>
    <row r="29" spans="3:26" ht="15">
      <c r="C29" s="11" t="s">
        <v>45</v>
      </c>
      <c r="D29" s="155">
        <v>6906</v>
      </c>
      <c r="E29" s="155">
        <v>8508</v>
      </c>
      <c r="F29" s="155">
        <v>18</v>
      </c>
      <c r="G29" s="155">
        <v>12</v>
      </c>
      <c r="H29" s="155">
        <v>533</v>
      </c>
      <c r="I29" s="155">
        <v>543</v>
      </c>
      <c r="J29" s="155">
        <v>1569</v>
      </c>
      <c r="K29" s="155">
        <v>1935</v>
      </c>
      <c r="L29" s="155">
        <v>2029</v>
      </c>
      <c r="M29" s="155">
        <v>2504</v>
      </c>
      <c r="N29" s="155">
        <v>1617</v>
      </c>
      <c r="O29" s="155">
        <v>2078</v>
      </c>
      <c r="P29" s="155">
        <v>869</v>
      </c>
      <c r="Q29" s="155">
        <v>1103</v>
      </c>
      <c r="R29" s="155">
        <v>261</v>
      </c>
      <c r="S29" s="155">
        <v>324</v>
      </c>
      <c r="T29" s="155">
        <v>10</v>
      </c>
      <c r="U29" s="155">
        <v>9</v>
      </c>
      <c r="V29" s="155">
        <v>0</v>
      </c>
      <c r="W29" s="155">
        <v>0</v>
      </c>
      <c r="X29" s="155">
        <v>0</v>
      </c>
      <c r="Y29" s="155">
        <v>0</v>
      </c>
      <c r="Z29" s="2"/>
    </row>
    <row r="30" spans="3:26" ht="15">
      <c r="C30" s="11" t="s">
        <v>46</v>
      </c>
      <c r="D30" s="155">
        <v>918</v>
      </c>
      <c r="E30" s="155">
        <v>714</v>
      </c>
      <c r="F30" s="155">
        <v>0</v>
      </c>
      <c r="G30" s="155">
        <v>0</v>
      </c>
      <c r="H30" s="155">
        <v>32</v>
      </c>
      <c r="I30" s="155">
        <v>48</v>
      </c>
      <c r="J30" s="155">
        <v>206</v>
      </c>
      <c r="K30" s="155">
        <v>169</v>
      </c>
      <c r="L30" s="155">
        <v>269</v>
      </c>
      <c r="M30" s="155">
        <v>215</v>
      </c>
      <c r="N30" s="155">
        <v>250</v>
      </c>
      <c r="O30" s="155">
        <v>167</v>
      </c>
      <c r="P30" s="155">
        <v>131</v>
      </c>
      <c r="Q30" s="155">
        <v>91</v>
      </c>
      <c r="R30" s="155">
        <v>30</v>
      </c>
      <c r="S30" s="155">
        <v>23</v>
      </c>
      <c r="T30" s="155">
        <v>0</v>
      </c>
      <c r="U30" s="155">
        <v>1</v>
      </c>
      <c r="V30" s="155">
        <v>0</v>
      </c>
      <c r="W30" s="155">
        <v>0</v>
      </c>
      <c r="X30" s="155">
        <v>0</v>
      </c>
      <c r="Y30" s="155">
        <v>0</v>
      </c>
      <c r="Z30" s="2"/>
    </row>
    <row r="31" spans="3:26" ht="9" customHeight="1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3:26" ht="15">
      <c r="C3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7" ht="15">
      <c r="C3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5" spans="3:17" ht="28.5" customHeight="1">
      <c r="C35" s="281" t="s">
        <v>168</v>
      </c>
      <c r="D35" s="281"/>
      <c r="E35" s="281"/>
      <c r="F35" s="281"/>
      <c r="G35" s="281"/>
      <c r="H35" s="281"/>
      <c r="I35" s="281"/>
      <c r="J35" s="281"/>
      <c r="K35" s="281"/>
    </row>
    <row r="37" spans="3:17" ht="8.25" customHeight="1">
      <c r="C37" s="58"/>
      <c r="D37" s="58"/>
      <c r="E37" s="58"/>
      <c r="F37" s="58"/>
      <c r="G37" s="58"/>
      <c r="H37" s="58"/>
      <c r="I37" s="58"/>
      <c r="J37" s="58"/>
      <c r="K37" s="58"/>
    </row>
    <row r="38" spans="3:17" ht="15">
      <c r="C38" s="265" t="s">
        <v>159</v>
      </c>
      <c r="D38" s="282" t="s">
        <v>169</v>
      </c>
      <c r="E38" s="282"/>
      <c r="F38" s="282"/>
      <c r="G38" s="282"/>
      <c r="H38" s="271" t="s">
        <v>4</v>
      </c>
      <c r="I38" s="271"/>
      <c r="J38" s="271"/>
      <c r="K38" s="271"/>
    </row>
    <row r="39" spans="3:17" ht="15">
      <c r="C39" s="263"/>
      <c r="D39" s="178" t="s">
        <v>72</v>
      </c>
      <c r="E39" s="178" t="s">
        <v>7</v>
      </c>
      <c r="F39" s="178" t="s">
        <v>8</v>
      </c>
      <c r="G39" s="178" t="s">
        <v>170</v>
      </c>
      <c r="H39" s="178" t="s">
        <v>72</v>
      </c>
      <c r="I39" s="178" t="s">
        <v>7</v>
      </c>
      <c r="J39" s="178" t="s">
        <v>8</v>
      </c>
      <c r="K39" s="18" t="s">
        <v>170</v>
      </c>
    </row>
    <row r="40" spans="3:17" ht="8.25" customHeight="1">
      <c r="C40" s="179"/>
      <c r="D40" s="7"/>
      <c r="E40" s="7"/>
      <c r="F40" s="7"/>
      <c r="G40" s="7"/>
      <c r="H40" s="7"/>
      <c r="I40" s="7"/>
      <c r="J40" s="7"/>
      <c r="K40" s="7"/>
    </row>
    <row r="41" spans="3:17" ht="7.5" customHeight="1">
      <c r="C41"/>
      <c r="D41"/>
      <c r="E41"/>
      <c r="F41"/>
      <c r="G41"/>
      <c r="H41"/>
      <c r="I41"/>
      <c r="J41"/>
      <c r="K41"/>
      <c r="N41" s="1" t="s">
        <v>3</v>
      </c>
      <c r="O41" s="1" t="s">
        <v>4</v>
      </c>
      <c r="P41" s="1" t="s">
        <v>3</v>
      </c>
      <c r="Q41" s="1" t="s">
        <v>4</v>
      </c>
    </row>
    <row r="42" spans="3:17" ht="15">
      <c r="C42" t="s">
        <v>72</v>
      </c>
      <c r="D42" s="160">
        <v>170370</v>
      </c>
      <c r="E42" s="160">
        <v>88556</v>
      </c>
      <c r="F42" s="160">
        <v>81814</v>
      </c>
      <c r="G42" s="163">
        <f>SUM(G43:G50)</f>
        <v>100</v>
      </c>
      <c r="H42" s="160">
        <v>160946</v>
      </c>
      <c r="I42" s="160">
        <v>83552</v>
      </c>
      <c r="J42" s="160">
        <v>77394</v>
      </c>
      <c r="K42" s="163">
        <f>SUM(K43:K50)</f>
        <v>99.999999999999986</v>
      </c>
      <c r="M42" t="s">
        <v>160</v>
      </c>
      <c r="N42" s="63">
        <v>0.28937019428303101</v>
      </c>
      <c r="O42" s="63">
        <v>0.24107464615461099</v>
      </c>
      <c r="P42" s="19">
        <f t="shared" ref="P42:P49" si="0">N42*-1</f>
        <v>-0.28937019428303101</v>
      </c>
      <c r="Q42" s="19">
        <f t="shared" ref="Q42:Q49" si="1">O42</f>
        <v>0.24107464615461099</v>
      </c>
    </row>
    <row r="43" spans="3:17" ht="15">
      <c r="C43" t="s">
        <v>160</v>
      </c>
      <c r="D43">
        <v>493</v>
      </c>
      <c r="E43">
        <v>241</v>
      </c>
      <c r="F43">
        <v>252</v>
      </c>
      <c r="G43" s="63">
        <f>(D43/$D$42)*100</f>
        <v>0.28937019428303107</v>
      </c>
      <c r="H43">
        <v>388</v>
      </c>
      <c r="I43">
        <v>180</v>
      </c>
      <c r="J43">
        <v>208</v>
      </c>
      <c r="K43" s="63">
        <f>(H43/$H$42)*100</f>
        <v>0.24107464615461088</v>
      </c>
      <c r="M43" t="s">
        <v>161</v>
      </c>
      <c r="N43" s="63">
        <v>1.2238070082761101</v>
      </c>
      <c r="O43" s="63">
        <v>1.0991264150708899</v>
      </c>
      <c r="P43" s="19">
        <f t="shared" si="0"/>
        <v>-1.2238070082761101</v>
      </c>
      <c r="Q43" s="19">
        <f t="shared" si="1"/>
        <v>1.0991264150708899</v>
      </c>
    </row>
    <row r="44" spans="3:17" ht="15">
      <c r="C44" t="s">
        <v>161</v>
      </c>
      <c r="D44">
        <v>2085</v>
      </c>
      <c r="E44">
        <v>1100</v>
      </c>
      <c r="F44">
        <v>985</v>
      </c>
      <c r="G44" s="63">
        <f t="shared" ref="G44:G50" si="2">(D44/$D$42)*100</f>
        <v>1.223807008276105</v>
      </c>
      <c r="H44">
        <v>1769</v>
      </c>
      <c r="I44">
        <v>941</v>
      </c>
      <c r="J44">
        <v>828</v>
      </c>
      <c r="K44" s="63">
        <f t="shared" ref="K44:K50" si="3">(H44/$H$42)*100</f>
        <v>1.0991264150708935</v>
      </c>
      <c r="M44" t="s">
        <v>162</v>
      </c>
      <c r="N44" s="63">
        <v>2.15824382226918</v>
      </c>
      <c r="O44" s="63">
        <v>1.93356778049781</v>
      </c>
      <c r="P44" s="19">
        <f t="shared" si="0"/>
        <v>-2.15824382226918</v>
      </c>
      <c r="Q44" s="19">
        <f t="shared" si="1"/>
        <v>1.93356778049781</v>
      </c>
    </row>
    <row r="45" spans="3:17" ht="15">
      <c r="C45" t="s">
        <v>162</v>
      </c>
      <c r="D45">
        <v>3677</v>
      </c>
      <c r="E45">
        <v>1916</v>
      </c>
      <c r="F45">
        <v>1761</v>
      </c>
      <c r="G45" s="63">
        <f t="shared" si="2"/>
        <v>2.1582438222691787</v>
      </c>
      <c r="H45">
        <v>3112</v>
      </c>
      <c r="I45">
        <v>1614</v>
      </c>
      <c r="J45">
        <v>1498</v>
      </c>
      <c r="K45" s="63">
        <f t="shared" si="3"/>
        <v>1.9335677804978066</v>
      </c>
      <c r="M45" t="s">
        <v>163</v>
      </c>
      <c r="N45" s="63">
        <v>9.3878030169630797</v>
      </c>
      <c r="O45" s="63">
        <v>9.0297366818684495</v>
      </c>
      <c r="P45" s="19">
        <f t="shared" si="0"/>
        <v>-9.3878030169630797</v>
      </c>
      <c r="Q45" s="19">
        <f t="shared" si="1"/>
        <v>9.0297366818684495</v>
      </c>
    </row>
    <row r="46" spans="3:17" ht="15">
      <c r="C46" t="s">
        <v>163</v>
      </c>
      <c r="D46">
        <v>15994</v>
      </c>
      <c r="E46">
        <v>7629</v>
      </c>
      <c r="F46">
        <v>8365</v>
      </c>
      <c r="G46" s="63">
        <f t="shared" si="2"/>
        <v>9.3878030169630797</v>
      </c>
      <c r="H46">
        <v>14533</v>
      </c>
      <c r="I46">
        <v>6932</v>
      </c>
      <c r="J46">
        <v>7601</v>
      </c>
      <c r="K46" s="63">
        <f t="shared" si="3"/>
        <v>9.029736681868453</v>
      </c>
      <c r="M46" t="s">
        <v>164</v>
      </c>
      <c r="N46" s="63">
        <v>36.849210541761998</v>
      </c>
      <c r="O46" s="63">
        <v>36.974513190759602</v>
      </c>
      <c r="P46" s="19">
        <f t="shared" si="0"/>
        <v>-36.849210541761998</v>
      </c>
      <c r="Q46" s="19">
        <f t="shared" si="1"/>
        <v>36.974513190759602</v>
      </c>
    </row>
    <row r="47" spans="3:17" ht="15">
      <c r="C47" t="s">
        <v>164</v>
      </c>
      <c r="D47">
        <v>62780</v>
      </c>
      <c r="E47">
        <v>30690</v>
      </c>
      <c r="F47">
        <v>32090</v>
      </c>
      <c r="G47" s="63">
        <f t="shared" si="2"/>
        <v>36.849210541762048</v>
      </c>
      <c r="H47">
        <v>59509</v>
      </c>
      <c r="I47">
        <v>29016</v>
      </c>
      <c r="J47">
        <v>30493</v>
      </c>
      <c r="K47" s="63">
        <f t="shared" si="3"/>
        <v>36.97451319075963</v>
      </c>
      <c r="M47" t="s">
        <v>165</v>
      </c>
      <c r="N47" s="63">
        <v>37.563538181604699</v>
      </c>
      <c r="O47" s="63">
        <v>38.069911647384799</v>
      </c>
      <c r="P47" s="19">
        <f t="shared" si="0"/>
        <v>-37.563538181604699</v>
      </c>
      <c r="Q47" s="19">
        <f t="shared" si="1"/>
        <v>38.069911647384799</v>
      </c>
    </row>
    <row r="48" spans="3:17" ht="15">
      <c r="C48" t="s">
        <v>165</v>
      </c>
      <c r="D48">
        <v>63997</v>
      </c>
      <c r="E48">
        <v>34463</v>
      </c>
      <c r="F48">
        <v>29534</v>
      </c>
      <c r="G48" s="63">
        <f t="shared" si="2"/>
        <v>37.563538181604741</v>
      </c>
      <c r="H48">
        <v>61272</v>
      </c>
      <c r="I48">
        <v>32924</v>
      </c>
      <c r="J48">
        <v>28348</v>
      </c>
      <c r="K48" s="63">
        <f t="shared" si="3"/>
        <v>38.069911647384835</v>
      </c>
      <c r="M48" t="s">
        <v>166</v>
      </c>
      <c r="N48" s="63">
        <v>12.4364618183953</v>
      </c>
      <c r="O48" s="63">
        <v>12.558249350713901</v>
      </c>
      <c r="P48" s="19">
        <f t="shared" si="0"/>
        <v>-12.4364618183953</v>
      </c>
      <c r="Q48" s="19">
        <f t="shared" si="1"/>
        <v>12.558249350713901</v>
      </c>
    </row>
    <row r="49" spans="3:17" ht="15">
      <c r="C49" t="s">
        <v>166</v>
      </c>
      <c r="D49">
        <v>21188</v>
      </c>
      <c r="E49">
        <v>12435</v>
      </c>
      <c r="F49">
        <v>8753</v>
      </c>
      <c r="G49" s="63">
        <f t="shared" si="2"/>
        <v>12.436461818395257</v>
      </c>
      <c r="H49">
        <v>20212</v>
      </c>
      <c r="I49">
        <v>11866</v>
      </c>
      <c r="J49">
        <v>8346</v>
      </c>
      <c r="K49" s="63">
        <f t="shared" si="3"/>
        <v>12.558249350713904</v>
      </c>
      <c r="M49" t="s">
        <v>92</v>
      </c>
      <c r="N49" s="63">
        <v>9.1565416446557496E-2</v>
      </c>
      <c r="O49" s="63">
        <v>9.3820287549861395E-2</v>
      </c>
      <c r="P49" s="19">
        <f t="shared" si="0"/>
        <v>-9.1565416446557496E-2</v>
      </c>
      <c r="Q49" s="19">
        <f t="shared" si="1"/>
        <v>9.3820287549861395E-2</v>
      </c>
    </row>
    <row r="50" spans="3:17" ht="15">
      <c r="C50" t="s">
        <v>92</v>
      </c>
      <c r="D50">
        <v>156</v>
      </c>
      <c r="E50">
        <v>82</v>
      </c>
      <c r="F50">
        <v>74</v>
      </c>
      <c r="G50" s="63">
        <f t="shared" si="2"/>
        <v>9.1565416446557496E-2</v>
      </c>
      <c r="H50">
        <v>151</v>
      </c>
      <c r="I50">
        <v>79</v>
      </c>
      <c r="J50">
        <v>72</v>
      </c>
      <c r="K50" s="63">
        <f t="shared" si="3"/>
        <v>9.3820287549861436E-2</v>
      </c>
    </row>
    <row r="51" spans="3:17" ht="9.75" customHeight="1">
      <c r="C51" s="7"/>
      <c r="D51" s="7"/>
      <c r="E51" s="7"/>
      <c r="F51" s="7"/>
      <c r="G51" s="7"/>
      <c r="H51" s="7"/>
      <c r="I51" s="7"/>
      <c r="J51" s="7"/>
      <c r="K51" s="7"/>
    </row>
  </sheetData>
  <mergeCells count="38">
    <mergeCell ref="V6:W6"/>
    <mergeCell ref="D6:E6"/>
    <mergeCell ref="F6:G6"/>
    <mergeCell ref="H6:I6"/>
    <mergeCell ref="J6:K6"/>
    <mergeCell ref="L6:M6"/>
    <mergeCell ref="X6: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N6:O6"/>
    <mergeCell ref="P6:Q6"/>
    <mergeCell ref="R6:S6"/>
    <mergeCell ref="T6:U6"/>
    <mergeCell ref="X11:Y11"/>
    <mergeCell ref="C35:K35"/>
    <mergeCell ref="D38:G38"/>
    <mergeCell ref="H38:K38"/>
    <mergeCell ref="C6:C9"/>
    <mergeCell ref="C38:C39"/>
    <mergeCell ref="N11:O11"/>
    <mergeCell ref="P11:Q11"/>
    <mergeCell ref="R11:S11"/>
    <mergeCell ref="T11:U11"/>
    <mergeCell ref="V11:W11"/>
    <mergeCell ref="D11:E11"/>
    <mergeCell ref="F11:G11"/>
    <mergeCell ref="H11:I11"/>
    <mergeCell ref="J11:K11"/>
    <mergeCell ref="L11:M11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FCE4-21D6-488D-BCA2-C81D9DE72664}">
  <dimension ref="A9:O109"/>
  <sheetViews>
    <sheetView view="pageBreakPreview" zoomScaleNormal="96" zoomScaleSheetLayoutView="100" workbookViewId="0">
      <selection activeCell="A71" sqref="A71:M109"/>
    </sheetView>
  </sheetViews>
  <sheetFormatPr defaultColWidth="9.140625" defaultRowHeight="14.25"/>
  <cols>
    <col min="1" max="1" width="9.28515625" style="1" customWidth="1"/>
    <col min="2" max="2" width="12.42578125" style="1" customWidth="1"/>
    <col min="3" max="13" width="13" style="1" customWidth="1"/>
    <col min="14" max="14" width="11.42578125" style="1" customWidth="1"/>
    <col min="15" max="16384" width="9.140625" style="1"/>
  </cols>
  <sheetData>
    <row r="9" spans="1:15" ht="15.75">
      <c r="A9" s="165" t="s">
        <v>242</v>
      </c>
      <c r="B9" s="166"/>
      <c r="E9" s="43"/>
    </row>
    <row r="10" spans="1:15" ht="15" thickBot="1">
      <c r="L10" s="7"/>
    </row>
    <row r="11" spans="1:15" ht="15.75" customHeight="1" thickBot="1">
      <c r="A11" s="167"/>
      <c r="B11" s="167"/>
      <c r="C11" s="168">
        <v>2014</v>
      </c>
      <c r="D11" s="168">
        <v>2015</v>
      </c>
      <c r="E11" s="168">
        <v>2016</v>
      </c>
      <c r="F11" s="168">
        <v>2017</v>
      </c>
      <c r="G11" s="168">
        <v>2018</v>
      </c>
      <c r="H11" s="168">
        <v>2019</v>
      </c>
      <c r="I11" s="168">
        <v>2020</v>
      </c>
      <c r="J11" s="168">
        <v>2021</v>
      </c>
      <c r="K11" s="168">
        <v>2022</v>
      </c>
      <c r="L11" s="244">
        <v>2023</v>
      </c>
    </row>
    <row r="12" spans="1:15" ht="9" customHeight="1">
      <c r="A12" s="59"/>
      <c r="B12" s="59"/>
      <c r="C12" s="169"/>
      <c r="D12" s="169"/>
      <c r="E12" s="169"/>
      <c r="F12" s="169"/>
      <c r="G12" s="169"/>
      <c r="H12" s="169"/>
      <c r="I12" s="169"/>
      <c r="J12" s="169"/>
      <c r="K12" s="169"/>
      <c r="L12" s="242"/>
    </row>
    <row r="13" spans="1:15">
      <c r="A13" s="288" t="s">
        <v>172</v>
      </c>
      <c r="B13" s="288"/>
      <c r="C13" s="170">
        <v>239736</v>
      </c>
      <c r="D13" s="170">
        <v>231766</v>
      </c>
      <c r="E13" s="170">
        <v>219936</v>
      </c>
      <c r="F13" s="170">
        <v>217480</v>
      </c>
      <c r="G13" s="170">
        <v>216871</v>
      </c>
      <c r="H13" s="170">
        <v>218490</v>
      </c>
      <c r="I13" s="170">
        <v>198981</v>
      </c>
      <c r="J13" s="170">
        <v>160946</v>
      </c>
      <c r="K13" s="170">
        <v>160132</v>
      </c>
      <c r="L13" s="245">
        <v>164002</v>
      </c>
    </row>
    <row r="14" spans="1:15">
      <c r="A14" s="289" t="s">
        <v>173</v>
      </c>
      <c r="B14" s="289"/>
      <c r="C14" s="171"/>
      <c r="D14" s="171">
        <v>-3.3244902726332302</v>
      </c>
      <c r="E14" s="171">
        <v>-5.1042862197216152</v>
      </c>
      <c r="F14" s="171">
        <v>-1.1166884911974393</v>
      </c>
      <c r="G14" s="171">
        <v>-0.28002574949420633</v>
      </c>
      <c r="H14" s="171">
        <v>0.74652673709255735</v>
      </c>
      <c r="I14" s="171">
        <v>-8.9290127694631334</v>
      </c>
      <c r="J14" s="171">
        <v>-19.114890366416894</v>
      </c>
      <c r="K14" s="171">
        <v>-0.50575969579859081</v>
      </c>
      <c r="L14" s="246">
        <v>2.4167561761546725</v>
      </c>
    </row>
    <row r="15" spans="1:15">
      <c r="A15" s="289" t="s">
        <v>174</v>
      </c>
      <c r="B15" s="289"/>
      <c r="C15" s="172">
        <v>656.81095890410961</v>
      </c>
      <c r="D15" s="172">
        <v>634.97534246575344</v>
      </c>
      <c r="E15" s="172">
        <v>600.91803278688519</v>
      </c>
      <c r="F15" s="172">
        <v>595.83561643835617</v>
      </c>
      <c r="G15" s="172">
        <v>594.16712328767119</v>
      </c>
      <c r="H15" s="172">
        <v>598.60273972602738</v>
      </c>
      <c r="I15" s="172">
        <v>543.6639344262295</v>
      </c>
      <c r="J15" s="172">
        <v>440.94794520547947</v>
      </c>
      <c r="K15" s="172">
        <v>438.7178082191781</v>
      </c>
      <c r="L15" s="247">
        <v>449.32054794520548</v>
      </c>
    </row>
    <row r="16" spans="1:15">
      <c r="A16" s="289" t="s">
        <v>175</v>
      </c>
      <c r="B16" s="289"/>
      <c r="C16" s="172">
        <v>27.367123287671234</v>
      </c>
      <c r="D16" s="172">
        <v>26.457305936073059</v>
      </c>
      <c r="E16" s="172">
        <v>25.038251366120218</v>
      </c>
      <c r="F16" s="172">
        <v>24.826484018264839</v>
      </c>
      <c r="G16" s="172">
        <v>24.756963470319633</v>
      </c>
      <c r="H16" s="172">
        <v>24.941780821917806</v>
      </c>
      <c r="I16" s="172">
        <v>22.652663934426229</v>
      </c>
      <c r="J16" s="172">
        <v>18.37283105022831</v>
      </c>
      <c r="K16" s="172">
        <v>18.279908675799089</v>
      </c>
      <c r="L16" s="247">
        <v>18.721689497716895</v>
      </c>
      <c r="O16" s="242"/>
    </row>
    <row r="17" spans="1:13" ht="9" customHeight="1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3" ht="3.75" customHeight="1"/>
    <row r="19" spans="1:13" ht="12.75" customHeight="1">
      <c r="A19" s="10" t="s">
        <v>176</v>
      </c>
      <c r="B19" s="290" t="s">
        <v>177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48"/>
    </row>
    <row r="20" spans="1:13" ht="12.75" customHeight="1">
      <c r="A20" s="11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48"/>
    </row>
    <row r="21" spans="1:13" ht="12.75" customHeight="1">
      <c r="A21" s="11" t="s">
        <v>178</v>
      </c>
      <c r="B21" s="290" t="s">
        <v>179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48"/>
    </row>
    <row r="22" spans="1:13" ht="12.75" customHeight="1">
      <c r="A22" s="11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48"/>
    </row>
    <row r="48" spans="1:5" ht="15.75">
      <c r="A48" s="165" t="s">
        <v>243</v>
      </c>
      <c r="B48" s="166"/>
      <c r="E48" s="43"/>
    </row>
    <row r="49" spans="1:13" ht="15" thickBot="1">
      <c r="L49" s="7"/>
      <c r="M49" s="7"/>
    </row>
    <row r="50" spans="1:13" ht="15.75" customHeight="1" thickBot="1">
      <c r="A50" s="167"/>
      <c r="B50" s="167"/>
      <c r="C50" s="168">
        <v>2014</v>
      </c>
      <c r="D50" s="168">
        <v>2015</v>
      </c>
      <c r="E50" s="168">
        <v>2016</v>
      </c>
      <c r="F50" s="168">
        <v>2017</v>
      </c>
      <c r="G50" s="168">
        <v>2018</v>
      </c>
      <c r="H50" s="168">
        <v>2019</v>
      </c>
      <c r="I50" s="168">
        <v>2020</v>
      </c>
      <c r="J50" s="168">
        <v>2021</v>
      </c>
      <c r="K50" s="168">
        <v>2022</v>
      </c>
      <c r="L50" s="244">
        <v>2023</v>
      </c>
    </row>
    <row r="51" spans="1:13" ht="9" customHeight="1">
      <c r="A51" s="59"/>
      <c r="B51" s="5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3">
      <c r="A52" s="288" t="s">
        <v>172</v>
      </c>
      <c r="B52" s="288"/>
      <c r="C52" s="170">
        <v>259582</v>
      </c>
      <c r="D52" s="170">
        <v>252826</v>
      </c>
      <c r="E52" s="170">
        <v>241061</v>
      </c>
      <c r="F52" s="170">
        <v>238637</v>
      </c>
      <c r="G52" s="170">
        <v>239081</v>
      </c>
      <c r="H52" s="170">
        <v>242500</v>
      </c>
      <c r="I52" s="170">
        <v>211190</v>
      </c>
      <c r="J52" s="170">
        <v>170370</v>
      </c>
      <c r="K52" s="170">
        <v>172216</v>
      </c>
      <c r="L52" s="245">
        <v>180524</v>
      </c>
    </row>
    <row r="53" spans="1:13">
      <c r="A53" s="289" t="s">
        <v>173</v>
      </c>
      <c r="B53" s="289"/>
      <c r="C53" s="171" t="s">
        <v>194</v>
      </c>
      <c r="D53" s="171">
        <v>-2.6026457920811148</v>
      </c>
      <c r="E53" s="171">
        <v>-4.6533979891308652</v>
      </c>
      <c r="F53" s="171">
        <v>-1.005554610658713</v>
      </c>
      <c r="G53" s="171">
        <v>0.18605664670608499</v>
      </c>
      <c r="H53" s="171">
        <v>1.4300592686160758</v>
      </c>
      <c r="I53" s="171">
        <v>-12.911340206185567</v>
      </c>
      <c r="J53" s="171">
        <v>-19.328566693498743</v>
      </c>
      <c r="K53" s="171">
        <v>1.083524094617597</v>
      </c>
      <c r="L53" s="246">
        <v>4.8241742927486415</v>
      </c>
    </row>
    <row r="54" spans="1:13">
      <c r="A54" s="289" t="s">
        <v>174</v>
      </c>
      <c r="B54" s="289"/>
      <c r="C54" s="172">
        <v>711.18356164383556</v>
      </c>
      <c r="D54" s="172">
        <v>692.6739726027397</v>
      </c>
      <c r="E54" s="172">
        <v>658.6366120218579</v>
      </c>
      <c r="F54" s="172">
        <v>653.79999999999995</v>
      </c>
      <c r="G54" s="172">
        <v>655.01643835616437</v>
      </c>
      <c r="H54" s="172">
        <v>664.38356164383561</v>
      </c>
      <c r="I54" s="172">
        <v>577.02185792349724</v>
      </c>
      <c r="J54" s="172">
        <v>466.76712328767121</v>
      </c>
      <c r="K54" s="172">
        <v>471.82465753424657</v>
      </c>
      <c r="L54" s="247">
        <v>494.58630136986301</v>
      </c>
    </row>
    <row r="55" spans="1:13">
      <c r="A55" s="289" t="s">
        <v>175</v>
      </c>
      <c r="B55" s="289"/>
      <c r="C55" s="172">
        <v>29.632648401826483</v>
      </c>
      <c r="D55" s="172">
        <v>28.861415525114154</v>
      </c>
      <c r="E55" s="172">
        <v>27.443192167577411</v>
      </c>
      <c r="F55" s="172">
        <v>27.241666666666664</v>
      </c>
      <c r="G55" s="172">
        <v>27.292351598173514</v>
      </c>
      <c r="H55" s="172">
        <v>27.682648401826484</v>
      </c>
      <c r="I55" s="172">
        <v>24.042577413479052</v>
      </c>
      <c r="J55" s="250">
        <v>19.448630136986299</v>
      </c>
      <c r="K55" s="172">
        <v>19.659360730593608</v>
      </c>
      <c r="L55" s="247">
        <v>20.607762557077624</v>
      </c>
    </row>
    <row r="56" spans="1:13" ht="9" customHeight="1" thickBo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244"/>
    </row>
    <row r="57" spans="1:13" ht="3.75" customHeight="1"/>
    <row r="58" spans="1:13" ht="12.75" customHeight="1">
      <c r="A58" s="10" t="s">
        <v>176</v>
      </c>
      <c r="B58" s="290" t="s">
        <v>177</v>
      </c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48"/>
    </row>
    <row r="59" spans="1:13" ht="12.75" customHeight="1">
      <c r="A59" s="11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48"/>
    </row>
    <row r="60" spans="1:13" ht="12.75" customHeight="1">
      <c r="A60" s="11" t="s">
        <v>178</v>
      </c>
      <c r="B60" s="290" t="s">
        <v>179</v>
      </c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48"/>
    </row>
    <row r="61" spans="1:13" ht="12.75" customHeight="1">
      <c r="A61" s="11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48"/>
    </row>
    <row r="94" spans="2:2">
      <c r="B94" s="1" t="s">
        <v>181</v>
      </c>
    </row>
    <row r="96" spans="2:2">
      <c r="B96" s="287" t="s">
        <v>182</v>
      </c>
    </row>
    <row r="97" spans="1:14" ht="15">
      <c r="B97" s="287"/>
      <c r="C97" s="173" t="s">
        <v>16</v>
      </c>
      <c r="D97" s="173" t="s">
        <v>17</v>
      </c>
      <c r="E97" s="173" t="s">
        <v>18</v>
      </c>
      <c r="F97" s="173" t="s">
        <v>19</v>
      </c>
      <c r="G97" s="173" t="s">
        <v>20</v>
      </c>
      <c r="H97" s="173" t="s">
        <v>21</v>
      </c>
      <c r="I97" s="173" t="s">
        <v>22</v>
      </c>
      <c r="J97" s="173" t="s">
        <v>183</v>
      </c>
      <c r="K97" s="248" t="s">
        <v>241</v>
      </c>
    </row>
    <row r="98" spans="1:14">
      <c r="B98" s="174" t="s">
        <v>117</v>
      </c>
      <c r="C98" s="175">
        <v>-3.3244902726332302</v>
      </c>
      <c r="D98" s="175">
        <v>-5.1042862197216152</v>
      </c>
      <c r="E98" s="175">
        <v>-1.1166884911974393</v>
      </c>
      <c r="F98" s="175">
        <v>-0.28002574949420633</v>
      </c>
      <c r="G98" s="175">
        <v>0.74652673709255735</v>
      </c>
      <c r="H98" s="175">
        <v>-8.9290127694631334</v>
      </c>
      <c r="I98" s="175">
        <v>-19.114890366416894</v>
      </c>
      <c r="J98" s="175">
        <v>-0.50575969579859081</v>
      </c>
      <c r="K98" s="261">
        <v>2.4167561761546725</v>
      </c>
    </row>
    <row r="102" spans="1:14" ht="15.75" thickBot="1">
      <c r="C102" t="s">
        <v>184</v>
      </c>
      <c r="D102"/>
      <c r="E102"/>
      <c r="F102"/>
      <c r="G102"/>
      <c r="H102"/>
      <c r="I102"/>
      <c r="J102"/>
      <c r="K102"/>
      <c r="L102"/>
      <c r="N102" s="7"/>
    </row>
    <row r="103" spans="1:14" ht="15" thickBot="1">
      <c r="C103" s="168">
        <v>2012</v>
      </c>
      <c r="D103" s="168">
        <v>2013</v>
      </c>
      <c r="E103" s="168">
        <v>2014</v>
      </c>
      <c r="F103" s="168">
        <v>2015</v>
      </c>
      <c r="G103" s="168">
        <v>2016</v>
      </c>
      <c r="H103" s="168">
        <v>2017</v>
      </c>
      <c r="I103" s="168">
        <v>2018</v>
      </c>
      <c r="J103" s="168">
        <v>2019</v>
      </c>
      <c r="K103" s="168">
        <v>2020</v>
      </c>
      <c r="L103" s="168">
        <v>2021</v>
      </c>
      <c r="M103" s="168">
        <v>2022</v>
      </c>
      <c r="N103" s="249">
        <v>2023</v>
      </c>
    </row>
    <row r="104" spans="1:14">
      <c r="C104" s="170"/>
      <c r="D104" s="170"/>
      <c r="E104" s="170"/>
      <c r="F104" s="170">
        <v>12859211</v>
      </c>
      <c r="G104" s="170">
        <v>13066832</v>
      </c>
      <c r="H104" s="170">
        <v>13264805</v>
      </c>
      <c r="I104" s="170">
        <v>13453701</v>
      </c>
      <c r="J104" s="170">
        <v>13633497</v>
      </c>
      <c r="K104" s="170">
        <v>13804656</v>
      </c>
      <c r="L104" s="170">
        <v>13966223</v>
      </c>
      <c r="M104" s="170">
        <v>14118673</v>
      </c>
      <c r="N104" s="46">
        <v>14262006</v>
      </c>
    </row>
    <row r="108" spans="1:14">
      <c r="B108" s="1" t="s">
        <v>3</v>
      </c>
      <c r="C108" s="1" t="s">
        <v>4</v>
      </c>
      <c r="F108" s="1" t="s">
        <v>3</v>
      </c>
      <c r="G108" s="1" t="s">
        <v>4</v>
      </c>
    </row>
    <row r="109" spans="1:14">
      <c r="A109" s="1" t="s">
        <v>185</v>
      </c>
      <c r="B109" s="19">
        <v>12.657686443267517</v>
      </c>
      <c r="C109" s="19">
        <v>11.499223881970039</v>
      </c>
      <c r="E109" s="1" t="s">
        <v>186</v>
      </c>
      <c r="F109" s="19">
        <v>-30.455886771810064</v>
      </c>
      <c r="G109" s="19">
        <v>-31.590582974605397</v>
      </c>
    </row>
  </sheetData>
  <mergeCells count="13">
    <mergeCell ref="B21:L22"/>
    <mergeCell ref="A13:B13"/>
    <mergeCell ref="A14:B14"/>
    <mergeCell ref="A15:B15"/>
    <mergeCell ref="A16:B16"/>
    <mergeCell ref="B19:L20"/>
    <mergeCell ref="B96:B97"/>
    <mergeCell ref="A52:B52"/>
    <mergeCell ref="A53:B53"/>
    <mergeCell ref="A54:B54"/>
    <mergeCell ref="A55:B55"/>
    <mergeCell ref="B58:L59"/>
    <mergeCell ref="B60:L61"/>
  </mergeCells>
  <pageMargins left="0.59055118110236204" right="0.39370078740157499" top="1.33858267716535" bottom="0.74803149606299202" header="0.31496062992126" footer="0.31496062992126"/>
  <pageSetup paperSize="9" scale="86" orientation="landscape" r:id="rId1"/>
  <rowBreaks count="2" manualBreakCount="2">
    <brk id="36" max="11" man="1"/>
    <brk id="71" max="11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M109"/>
  <sheetViews>
    <sheetView topLeftCell="A29" zoomScale="96" zoomScaleNormal="96" zoomScaleSheetLayoutView="90" workbookViewId="0">
      <selection activeCell="K98" sqref="K98"/>
    </sheetView>
  </sheetViews>
  <sheetFormatPr defaultColWidth="9.140625" defaultRowHeight="14.25"/>
  <cols>
    <col min="1" max="1" width="9.28515625" style="1" customWidth="1"/>
    <col min="2" max="2" width="12.42578125" style="1" customWidth="1"/>
    <col min="3" max="13" width="13" style="1" customWidth="1"/>
    <col min="14" max="16384" width="9.140625" style="1"/>
  </cols>
  <sheetData>
    <row r="9" spans="1:12" ht="15.75">
      <c r="A9" s="165" t="s">
        <v>171</v>
      </c>
      <c r="B9" s="166"/>
      <c r="E9" s="43"/>
    </row>
    <row r="11" spans="1:12" ht="15.75" customHeight="1">
      <c r="A11" s="167"/>
      <c r="B11" s="167"/>
      <c r="C11" s="168">
        <v>2013</v>
      </c>
      <c r="D11" s="168">
        <v>2014</v>
      </c>
      <c r="E11" s="168">
        <v>2015</v>
      </c>
      <c r="F11" s="168">
        <v>2016</v>
      </c>
      <c r="G11" s="168">
        <v>2017</v>
      </c>
      <c r="H11" s="168">
        <v>2018</v>
      </c>
      <c r="I11" s="168">
        <v>2019</v>
      </c>
      <c r="J11" s="168">
        <v>2020</v>
      </c>
      <c r="K11" s="168">
        <v>2021</v>
      </c>
      <c r="L11" s="168">
        <v>2022</v>
      </c>
    </row>
    <row r="12" spans="1:12" ht="9" customHeight="1">
      <c r="A12" s="59"/>
      <c r="B12" s="59"/>
      <c r="C12" s="169"/>
      <c r="D12" s="169"/>
      <c r="E12" s="169"/>
      <c r="F12" s="169"/>
      <c r="G12" s="169"/>
      <c r="H12" s="169"/>
      <c r="I12" s="169"/>
      <c r="J12" s="169"/>
      <c r="K12" s="169"/>
      <c r="L12" s="169"/>
    </row>
    <row r="13" spans="1:12">
      <c r="A13" s="288" t="s">
        <v>172</v>
      </c>
      <c r="B13" s="288"/>
      <c r="C13" s="170">
        <v>243626</v>
      </c>
      <c r="D13" s="170">
        <v>239736</v>
      </c>
      <c r="E13" s="170">
        <v>231766</v>
      </c>
      <c r="F13" s="170">
        <v>219936</v>
      </c>
      <c r="G13" s="170">
        <v>217480</v>
      </c>
      <c r="H13" s="170">
        <v>216871</v>
      </c>
      <c r="I13" s="170">
        <v>218490</v>
      </c>
      <c r="J13" s="170">
        <v>198981</v>
      </c>
      <c r="K13" s="170">
        <v>160946</v>
      </c>
      <c r="L13" s="170">
        <v>160132</v>
      </c>
    </row>
    <row r="14" spans="1:12">
      <c r="A14" s="289" t="s">
        <v>173</v>
      </c>
      <c r="B14" s="289"/>
      <c r="C14" s="171"/>
      <c r="D14" s="171">
        <f t="shared" ref="D14:L14" si="0">(D13-C13)/C13*100</f>
        <v>-1.5967097107862052</v>
      </c>
      <c r="E14" s="171">
        <f t="shared" si="0"/>
        <v>-3.3244902726332302</v>
      </c>
      <c r="F14" s="171">
        <f t="shared" si="0"/>
        <v>-5.1042862197216152</v>
      </c>
      <c r="G14" s="171">
        <f t="shared" si="0"/>
        <v>-1.1166884911974393</v>
      </c>
      <c r="H14" s="171">
        <f t="shared" si="0"/>
        <v>-0.28002574949420633</v>
      </c>
      <c r="I14" s="171">
        <f t="shared" si="0"/>
        <v>0.74652673709255735</v>
      </c>
      <c r="J14" s="171">
        <f t="shared" si="0"/>
        <v>-8.9290127694631334</v>
      </c>
      <c r="K14" s="171">
        <f t="shared" si="0"/>
        <v>-19.114890366416894</v>
      </c>
      <c r="L14" s="171">
        <f t="shared" si="0"/>
        <v>-0.50575969579859081</v>
      </c>
    </row>
    <row r="15" spans="1:12">
      <c r="A15" s="289" t="s">
        <v>174</v>
      </c>
      <c r="B15" s="289"/>
      <c r="C15" s="172">
        <f t="shared" ref="C15:I15" si="1">C13/365</f>
        <v>667.46849315068494</v>
      </c>
      <c r="D15" s="172">
        <f t="shared" si="1"/>
        <v>656.81095890410961</v>
      </c>
      <c r="E15" s="172">
        <f t="shared" si="1"/>
        <v>634.97534246575344</v>
      </c>
      <c r="F15" s="172">
        <f>F13/366</f>
        <v>600.91803278688519</v>
      </c>
      <c r="G15" s="172">
        <f t="shared" si="1"/>
        <v>595.83561643835617</v>
      </c>
      <c r="H15" s="172">
        <f t="shared" si="1"/>
        <v>594.16712328767119</v>
      </c>
      <c r="I15" s="172">
        <f t="shared" si="1"/>
        <v>598.60273972602738</v>
      </c>
      <c r="J15" s="172">
        <f>J13/366</f>
        <v>543.6639344262295</v>
      </c>
      <c r="K15" s="172">
        <f>K13/365</f>
        <v>440.94794520547947</v>
      </c>
      <c r="L15" s="172">
        <f>L13/365</f>
        <v>438.7178082191781</v>
      </c>
    </row>
    <row r="16" spans="1:12">
      <c r="A16" s="289" t="s">
        <v>175</v>
      </c>
      <c r="B16" s="289"/>
      <c r="C16" s="172">
        <f t="shared" ref="C16:K16" si="2">C15/24</f>
        <v>27.811187214611873</v>
      </c>
      <c r="D16" s="172">
        <f t="shared" si="2"/>
        <v>27.367123287671234</v>
      </c>
      <c r="E16" s="172">
        <f t="shared" si="2"/>
        <v>26.457305936073059</v>
      </c>
      <c r="F16" s="172">
        <f t="shared" si="2"/>
        <v>25.038251366120218</v>
      </c>
      <c r="G16" s="172">
        <f t="shared" si="2"/>
        <v>24.826484018264839</v>
      </c>
      <c r="H16" s="172">
        <f t="shared" si="2"/>
        <v>24.756963470319633</v>
      </c>
      <c r="I16" s="172">
        <f t="shared" si="2"/>
        <v>24.941780821917806</v>
      </c>
      <c r="J16" s="172">
        <f t="shared" si="2"/>
        <v>22.652663934426229</v>
      </c>
      <c r="K16" s="172">
        <f t="shared" si="2"/>
        <v>18.37283105022831</v>
      </c>
      <c r="L16" s="172">
        <f t="shared" ref="L16" si="3">L15/24</f>
        <v>18.279908675799089</v>
      </c>
    </row>
    <row r="17" spans="1:13" ht="9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3" ht="3.75" customHeight="1"/>
    <row r="19" spans="1:13" ht="12.75" customHeight="1">
      <c r="A19" s="10" t="s">
        <v>176</v>
      </c>
      <c r="B19" s="290" t="s">
        <v>177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48"/>
    </row>
    <row r="20" spans="1:13" ht="12.75" customHeight="1">
      <c r="A20" s="11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48"/>
    </row>
    <row r="21" spans="1:13" ht="12.75" customHeight="1">
      <c r="A21" s="11" t="s">
        <v>178</v>
      </c>
      <c r="B21" s="290" t="s">
        <v>179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48"/>
    </row>
    <row r="22" spans="1:13" ht="12.75" customHeight="1">
      <c r="A22" s="11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48"/>
    </row>
    <row r="48" spans="1:5" ht="15.75">
      <c r="A48" s="165" t="s">
        <v>180</v>
      </c>
      <c r="B48" s="166"/>
      <c r="E48" s="43"/>
    </row>
    <row r="50" spans="1:13" ht="15.75" customHeight="1">
      <c r="A50" s="167"/>
      <c r="B50" s="167"/>
      <c r="C50" s="168">
        <v>2013</v>
      </c>
      <c r="D50" s="168">
        <v>2014</v>
      </c>
      <c r="E50" s="168">
        <v>2015</v>
      </c>
      <c r="F50" s="168">
        <v>2016</v>
      </c>
      <c r="G50" s="168">
        <v>2017</v>
      </c>
      <c r="H50" s="168">
        <v>2018</v>
      </c>
      <c r="I50" s="168">
        <v>2019</v>
      </c>
      <c r="J50" s="168">
        <v>2020</v>
      </c>
      <c r="K50" s="168">
        <v>2021</v>
      </c>
      <c r="L50" s="168">
        <v>2022</v>
      </c>
    </row>
    <row r="51" spans="1:13" ht="9" customHeight="1">
      <c r="A51" s="59"/>
      <c r="B51" s="59"/>
      <c r="C51" s="169"/>
      <c r="D51" s="169"/>
      <c r="E51" s="169"/>
      <c r="F51" s="169"/>
      <c r="G51" s="169"/>
      <c r="H51" s="169"/>
      <c r="I51" s="169"/>
      <c r="J51" s="169"/>
      <c r="K51" s="169"/>
      <c r="L51" s="169"/>
    </row>
    <row r="52" spans="1:13">
      <c r="A52" s="288" t="s">
        <v>172</v>
      </c>
      <c r="B52" s="288"/>
      <c r="C52" s="170">
        <v>263863</v>
      </c>
      <c r="D52" s="170">
        <v>259582</v>
      </c>
      <c r="E52" s="170">
        <v>252826</v>
      </c>
      <c r="F52" s="170">
        <v>241061</v>
      </c>
      <c r="G52" s="170">
        <v>238637</v>
      </c>
      <c r="H52" s="170">
        <v>239081</v>
      </c>
      <c r="I52" s="170">
        <v>242500</v>
      </c>
      <c r="J52" s="170">
        <v>211190</v>
      </c>
      <c r="K52" s="170">
        <v>170370</v>
      </c>
      <c r="L52" s="170">
        <v>172216</v>
      </c>
    </row>
    <row r="53" spans="1:13">
      <c r="A53" s="289" t="s">
        <v>173</v>
      </c>
      <c r="B53" s="289"/>
      <c r="C53" s="171"/>
      <c r="D53" s="171">
        <f t="shared" ref="D53" si="4">(D52-C52)/C52*100</f>
        <v>-1.6224328534125663</v>
      </c>
      <c r="E53" s="171">
        <f t="shared" ref="E53" si="5">(E52-D52)/D52*100</f>
        <v>-2.6026457920811148</v>
      </c>
      <c r="F53" s="171">
        <f t="shared" ref="F53" si="6">(F52-E52)/E52*100</f>
        <v>-4.6533979891308652</v>
      </c>
      <c r="G53" s="171">
        <f t="shared" ref="G53" si="7">(G52-F52)/F52*100</f>
        <v>-1.005554610658713</v>
      </c>
      <c r="H53" s="171">
        <f t="shared" ref="H53" si="8">(H52-G52)/G52*100</f>
        <v>0.18605664670608499</v>
      </c>
      <c r="I53" s="171">
        <f t="shared" ref="I53" si="9">(I52-H52)/H52*100</f>
        <v>1.4300592686160758</v>
      </c>
      <c r="J53" s="171">
        <f t="shared" ref="J53:L53" si="10">(J52-I52)/I52*100</f>
        <v>-12.911340206185567</v>
      </c>
      <c r="K53" s="171">
        <f t="shared" si="10"/>
        <v>-19.328566693498743</v>
      </c>
      <c r="L53" s="171">
        <f t="shared" si="10"/>
        <v>1.083524094617597</v>
      </c>
    </row>
    <row r="54" spans="1:13">
      <c r="A54" s="289" t="s">
        <v>174</v>
      </c>
      <c r="B54" s="289"/>
      <c r="C54" s="172">
        <f t="shared" ref="C54:E54" si="11">C52/365</f>
        <v>722.91232876712331</v>
      </c>
      <c r="D54" s="172">
        <f t="shared" si="11"/>
        <v>711.18356164383556</v>
      </c>
      <c r="E54" s="172">
        <f t="shared" si="11"/>
        <v>692.6739726027397</v>
      </c>
      <c r="F54" s="172">
        <f>F52/366</f>
        <v>658.6366120218579</v>
      </c>
      <c r="G54" s="172">
        <f t="shared" ref="G54:I54" si="12">G52/365</f>
        <v>653.79999999999995</v>
      </c>
      <c r="H54" s="172">
        <f t="shared" si="12"/>
        <v>655.01643835616437</v>
      </c>
      <c r="I54" s="172">
        <f t="shared" si="12"/>
        <v>664.38356164383561</v>
      </c>
      <c r="J54" s="172">
        <f>J52/366</f>
        <v>577.02185792349724</v>
      </c>
      <c r="K54" s="172">
        <f t="shared" ref="K54:L54" si="13">K52/365</f>
        <v>466.76712328767121</v>
      </c>
      <c r="L54" s="172">
        <f t="shared" si="13"/>
        <v>471.82465753424657</v>
      </c>
    </row>
    <row r="55" spans="1:13">
      <c r="A55" s="289" t="s">
        <v>175</v>
      </c>
      <c r="B55" s="289"/>
      <c r="C55" s="172">
        <f t="shared" ref="C55:K55" si="14">C54/24</f>
        <v>30.12134703196347</v>
      </c>
      <c r="D55" s="172">
        <f t="shared" si="14"/>
        <v>29.632648401826483</v>
      </c>
      <c r="E55" s="172">
        <f t="shared" si="14"/>
        <v>28.861415525114154</v>
      </c>
      <c r="F55" s="172">
        <f t="shared" si="14"/>
        <v>27.443192167577411</v>
      </c>
      <c r="G55" s="172">
        <f t="shared" si="14"/>
        <v>27.241666666666664</v>
      </c>
      <c r="H55" s="172">
        <f t="shared" si="14"/>
        <v>27.292351598173514</v>
      </c>
      <c r="I55" s="172">
        <f t="shared" si="14"/>
        <v>27.682648401826484</v>
      </c>
      <c r="J55" s="172">
        <f t="shared" si="14"/>
        <v>24.042577413479052</v>
      </c>
      <c r="K55" s="172">
        <f t="shared" si="14"/>
        <v>19.448630136986299</v>
      </c>
      <c r="L55" s="172">
        <f t="shared" ref="L55" si="15">L54/24</f>
        <v>19.659360730593608</v>
      </c>
    </row>
    <row r="56" spans="1:13" ht="9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3" ht="3.75" customHeight="1"/>
    <row r="58" spans="1:13" ht="12.75" customHeight="1">
      <c r="A58" s="10" t="s">
        <v>176</v>
      </c>
      <c r="B58" s="290" t="s">
        <v>177</v>
      </c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48"/>
    </row>
    <row r="59" spans="1:13" ht="12.75" customHeight="1">
      <c r="A59" s="11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48"/>
    </row>
    <row r="60" spans="1:13" ht="12.75" customHeight="1">
      <c r="A60" s="11" t="s">
        <v>178</v>
      </c>
      <c r="B60" s="290" t="s">
        <v>179</v>
      </c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48"/>
    </row>
    <row r="61" spans="1:13" ht="12.75" customHeight="1">
      <c r="A61" s="11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48"/>
    </row>
    <row r="94" spans="2:2">
      <c r="B94" s="1" t="s">
        <v>181</v>
      </c>
    </row>
    <row r="96" spans="2:2">
      <c r="B96" s="287" t="s">
        <v>182</v>
      </c>
    </row>
    <row r="97" spans="1:13" ht="15">
      <c r="B97" s="287"/>
      <c r="C97" s="173" t="s">
        <v>15</v>
      </c>
      <c r="D97" s="173" t="s">
        <v>16</v>
      </c>
      <c r="E97" s="173" t="s">
        <v>17</v>
      </c>
      <c r="F97" s="173" t="s">
        <v>18</v>
      </c>
      <c r="G97" s="173" t="s">
        <v>19</v>
      </c>
      <c r="H97" s="173" t="s">
        <v>20</v>
      </c>
      <c r="I97" s="173" t="s">
        <v>21</v>
      </c>
      <c r="J97" s="173" t="s">
        <v>22</v>
      </c>
      <c r="K97" s="173" t="s">
        <v>183</v>
      </c>
      <c r="L97" s="1" t="s">
        <v>241</v>
      </c>
    </row>
    <row r="98" spans="1:13">
      <c r="B98" s="174" t="s">
        <v>117</v>
      </c>
      <c r="C98" s="175">
        <f t="shared" ref="C98:K98" si="16">(D13-C13)/C13*100</f>
        <v>-1.5967097107862052</v>
      </c>
      <c r="D98" s="175">
        <f t="shared" si="16"/>
        <v>-3.3244902726332302</v>
      </c>
      <c r="E98" s="175">
        <f t="shared" si="16"/>
        <v>-5.1042862197216152</v>
      </c>
      <c r="F98" s="175">
        <f t="shared" si="16"/>
        <v>-1.1166884911974393</v>
      </c>
      <c r="G98" s="175">
        <f t="shared" si="16"/>
        <v>-0.28002574949420633</v>
      </c>
      <c r="H98" s="175">
        <f t="shared" si="16"/>
        <v>0.74652673709255735</v>
      </c>
      <c r="I98" s="175">
        <f t="shared" si="16"/>
        <v>-8.9290127694631334</v>
      </c>
      <c r="J98" s="175">
        <f t="shared" si="16"/>
        <v>-19.114890366416894</v>
      </c>
      <c r="K98" s="175">
        <f t="shared" si="16"/>
        <v>-0.50575969579859081</v>
      </c>
    </row>
    <row r="102" spans="1:13" ht="15">
      <c r="C102" t="s">
        <v>184</v>
      </c>
      <c r="D102"/>
      <c r="E102"/>
      <c r="F102"/>
      <c r="G102"/>
      <c r="H102"/>
      <c r="I102"/>
      <c r="J102"/>
      <c r="K102"/>
      <c r="L102"/>
    </row>
    <row r="103" spans="1:13">
      <c r="C103" s="168">
        <v>2012</v>
      </c>
      <c r="D103" s="168">
        <v>2013</v>
      </c>
      <c r="E103" s="168">
        <v>2014</v>
      </c>
      <c r="F103" s="168">
        <v>2015</v>
      </c>
      <c r="G103" s="168">
        <v>2016</v>
      </c>
      <c r="H103" s="168">
        <v>2017</v>
      </c>
      <c r="I103" s="168">
        <v>2018</v>
      </c>
      <c r="J103" s="168">
        <v>2019</v>
      </c>
      <c r="K103" s="168">
        <v>2020</v>
      </c>
      <c r="L103" s="168">
        <v>2021</v>
      </c>
      <c r="M103" s="168">
        <v>2022</v>
      </c>
    </row>
    <row r="104" spans="1:13">
      <c r="C104" s="170"/>
      <c r="D104" s="170"/>
      <c r="E104" s="170"/>
      <c r="F104" s="170">
        <v>12859211</v>
      </c>
      <c r="G104" s="170">
        <v>13066832</v>
      </c>
      <c r="H104" s="170">
        <v>13264805</v>
      </c>
      <c r="I104" s="170">
        <v>13453701</v>
      </c>
      <c r="J104" s="170">
        <v>13633497</v>
      </c>
      <c r="K104" s="170">
        <v>13804656</v>
      </c>
      <c r="L104" s="170">
        <v>13966223</v>
      </c>
      <c r="M104" s="170">
        <v>14118673</v>
      </c>
    </row>
    <row r="108" spans="1:13">
      <c r="B108" s="1" t="s">
        <v>3</v>
      </c>
      <c r="C108" s="1" t="s">
        <v>4</v>
      </c>
      <c r="F108" s="1" t="s">
        <v>3</v>
      </c>
      <c r="G108" s="1" t="s">
        <v>4</v>
      </c>
    </row>
    <row r="109" spans="1:13">
      <c r="A109" s="1" t="s">
        <v>185</v>
      </c>
      <c r="B109" s="19">
        <f>(L52/M104)*1000</f>
        <v>12.197746912900385</v>
      </c>
      <c r="C109" s="19">
        <f>(L13/M104)*1000</f>
        <v>11.34185911098019</v>
      </c>
      <c r="E109" s="1" t="s">
        <v>186</v>
      </c>
      <c r="F109" s="19">
        <f>(L52-C52)/C52*100</f>
        <v>-34.7327969438686</v>
      </c>
      <c r="G109" s="19">
        <f>(L13-C13)/C13*100</f>
        <v>-34.271383185702675</v>
      </c>
    </row>
  </sheetData>
  <mergeCells count="13">
    <mergeCell ref="A13:B13"/>
    <mergeCell ref="A14:B14"/>
    <mergeCell ref="A15:B15"/>
    <mergeCell ref="A16:B16"/>
    <mergeCell ref="A52:B52"/>
    <mergeCell ref="A53:B53"/>
    <mergeCell ref="A54:B54"/>
    <mergeCell ref="A55:B55"/>
    <mergeCell ref="B96:B97"/>
    <mergeCell ref="B19:L20"/>
    <mergeCell ref="B21:L22"/>
    <mergeCell ref="B58:L59"/>
    <mergeCell ref="B60:L61"/>
  </mergeCells>
  <pageMargins left="0.59055118110236204" right="0.39370078740157499" top="1.33858267716535" bottom="0.74803149606299202" header="0.31496062992126" footer="0.31496062992126"/>
  <pageSetup paperSize="9" scale="86" orientation="landscape"/>
  <colBreaks count="1" manualBreakCount="1">
    <brk id="13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BO318"/>
  <sheetViews>
    <sheetView view="pageBreakPreview" topLeftCell="A15" zoomScale="90" zoomScaleNormal="80" zoomScaleSheetLayoutView="90" workbookViewId="0">
      <selection activeCell="I23" sqref="I23"/>
    </sheetView>
  </sheetViews>
  <sheetFormatPr defaultColWidth="9.140625" defaultRowHeight="14.25"/>
  <cols>
    <col min="1" max="1" width="9.140625" style="1"/>
    <col min="2" max="2" width="12.28515625" style="1" customWidth="1"/>
    <col min="3" max="3" width="31.7109375" style="1" customWidth="1"/>
    <col min="4" max="11" width="14.28515625" style="1" customWidth="1"/>
    <col min="12" max="12" width="8.28515625" style="1" customWidth="1"/>
    <col min="13" max="13" width="12" style="1" customWidth="1"/>
    <col min="14" max="14" width="9.28515625" style="1" customWidth="1"/>
    <col min="15" max="15" width="9.85546875" style="1" customWidth="1"/>
    <col min="16" max="17" width="9.140625" style="1"/>
    <col min="18" max="18" width="20.28515625" style="1" customWidth="1"/>
    <col min="19" max="19" width="13.85546875" style="1" customWidth="1"/>
    <col min="20" max="20" width="13.42578125" style="1" customWidth="1"/>
    <col min="21" max="21" width="13.5703125" style="1" customWidth="1"/>
    <col min="22" max="22" width="14.28515625" style="1" customWidth="1"/>
    <col min="23" max="23" width="16" style="1" customWidth="1"/>
    <col min="24" max="24" width="14.28515625" style="1" customWidth="1"/>
    <col min="25" max="27" width="9.140625" style="1"/>
    <col min="28" max="28" width="36" style="1" customWidth="1"/>
    <col min="29" max="16384" width="9.140625" style="1"/>
  </cols>
  <sheetData>
    <row r="7" spans="2:18" ht="15" customHeight="1">
      <c r="B7" s="316" t="s">
        <v>187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</row>
    <row r="8" spans="2:18" ht="15" customHeight="1">
      <c r="D8" s="108"/>
      <c r="E8" s="108"/>
      <c r="F8" s="108"/>
      <c r="G8" s="108"/>
      <c r="H8" s="108"/>
      <c r="I8" s="108"/>
    </row>
    <row r="9" spans="2:18" ht="9" customHeight="1">
      <c r="B9" s="109"/>
      <c r="C9" s="110"/>
      <c r="D9" s="313"/>
      <c r="E9" s="313"/>
      <c r="F9" s="313"/>
      <c r="G9" s="313"/>
      <c r="H9" s="313"/>
      <c r="I9" s="313"/>
      <c r="J9" s="314"/>
      <c r="K9" s="314"/>
      <c r="L9" s="300" t="s">
        <v>188</v>
      </c>
      <c r="M9" s="300"/>
    </row>
    <row r="10" spans="2:18" ht="17.25" customHeight="1">
      <c r="B10" s="11"/>
      <c r="C10" s="111"/>
      <c r="D10" s="297" t="s">
        <v>172</v>
      </c>
      <c r="E10" s="297"/>
      <c r="F10" s="297"/>
      <c r="G10" s="297"/>
      <c r="H10" s="297"/>
      <c r="I10" s="297"/>
      <c r="J10" s="315" t="s">
        <v>170</v>
      </c>
      <c r="K10" s="315"/>
      <c r="L10" s="301"/>
      <c r="M10" s="301"/>
      <c r="R10" s="19">
        <f>(E19/F19)*100</f>
        <v>105.82883139038954</v>
      </c>
    </row>
    <row r="11" spans="2:18" ht="13.5" customHeight="1">
      <c r="B11" s="294" t="s">
        <v>118</v>
      </c>
      <c r="C11" s="294"/>
      <c r="D11" s="296" t="s">
        <v>3</v>
      </c>
      <c r="E11" s="296"/>
      <c r="F11" s="296"/>
      <c r="G11" s="298" t="s">
        <v>4</v>
      </c>
      <c r="H11" s="298"/>
      <c r="I11" s="298"/>
      <c r="J11" s="291" t="s">
        <v>3</v>
      </c>
      <c r="K11" s="291" t="s">
        <v>4</v>
      </c>
      <c r="L11" s="301"/>
      <c r="M11" s="301"/>
    </row>
    <row r="12" spans="2:18" ht="13.5" customHeight="1">
      <c r="B12" s="294"/>
      <c r="C12" s="294"/>
      <c r="D12" s="297"/>
      <c r="E12" s="297"/>
      <c r="F12" s="297"/>
      <c r="G12" s="299"/>
      <c r="H12" s="299"/>
      <c r="I12" s="299"/>
      <c r="J12" s="292"/>
      <c r="K12" s="292"/>
      <c r="L12" s="301"/>
      <c r="M12" s="301"/>
    </row>
    <row r="13" spans="2:18" ht="13.5" customHeight="1">
      <c r="B13" s="294"/>
      <c r="C13" s="294"/>
      <c r="D13" s="112" t="s">
        <v>6</v>
      </c>
      <c r="E13" s="112" t="s">
        <v>7</v>
      </c>
      <c r="F13" s="112" t="s">
        <v>8</v>
      </c>
      <c r="G13" s="112" t="s">
        <v>6</v>
      </c>
      <c r="H13" s="112" t="s">
        <v>7</v>
      </c>
      <c r="I13" s="112" t="s">
        <v>8</v>
      </c>
      <c r="J13" s="294" t="s">
        <v>6</v>
      </c>
      <c r="K13" s="294"/>
      <c r="L13" s="301"/>
      <c r="M13" s="301"/>
    </row>
    <row r="14" spans="2:18" ht="8.25" customHeight="1">
      <c r="B14" s="113"/>
      <c r="C14" s="113"/>
      <c r="D14" s="114"/>
      <c r="E14" s="114"/>
      <c r="F14" s="114"/>
      <c r="G14" s="114"/>
      <c r="H14" s="114"/>
      <c r="I14" s="114"/>
      <c r="J14" s="102"/>
      <c r="K14" s="102"/>
      <c r="L14" s="302"/>
      <c r="M14" s="302"/>
    </row>
    <row r="15" spans="2:18" ht="9" customHeight="1">
      <c r="B15" s="65"/>
      <c r="C15" s="65"/>
      <c r="D15" s="115"/>
      <c r="E15" s="115"/>
      <c r="F15" s="115"/>
      <c r="G15" s="115"/>
      <c r="H15" s="115"/>
      <c r="I15" s="115"/>
      <c r="J15" s="11"/>
      <c r="K15" s="11"/>
      <c r="L15" s="11"/>
      <c r="M15" s="11"/>
      <c r="O15" s="1" t="s">
        <v>240</v>
      </c>
    </row>
    <row r="16" spans="2:18" ht="15">
      <c r="B16" s="116"/>
      <c r="C16" s="11"/>
      <c r="D16" s="164"/>
      <c r="E16" s="164"/>
      <c r="F16" s="164"/>
      <c r="G16" s="164"/>
      <c r="H16" s="164"/>
      <c r="I16" s="164"/>
      <c r="J16" s="120"/>
      <c r="K16" s="121"/>
      <c r="L16" s="122"/>
      <c r="M16" s="122"/>
      <c r="R16" s="19"/>
    </row>
    <row r="17" spans="2:18" ht="15">
      <c r="B17" s="11"/>
      <c r="C17" s="11" t="s">
        <v>191</v>
      </c>
      <c r="D17" s="117">
        <v>180524</v>
      </c>
      <c r="E17" s="164">
        <v>94107</v>
      </c>
      <c r="F17" s="164">
        <v>86417</v>
      </c>
      <c r="G17" s="117">
        <v>164002</v>
      </c>
      <c r="H17" s="117">
        <v>85349</v>
      </c>
      <c r="I17" s="117">
        <v>78653</v>
      </c>
      <c r="J17" s="123">
        <v>100.00000000000003</v>
      </c>
      <c r="K17" s="121">
        <v>99.999999999999972</v>
      </c>
      <c r="L17" s="122"/>
      <c r="M17" s="127">
        <v>16522</v>
      </c>
      <c r="O17" s="19">
        <f>(H17/I17)*100</f>
        <v>108.51334341983141</v>
      </c>
      <c r="P17" s="19">
        <f>(H17/G17)*100</f>
        <v>52.041438519042451</v>
      </c>
      <c r="Q17" s="19">
        <f>(I17/G17)*100</f>
        <v>47.958561480957549</v>
      </c>
      <c r="R17" s="19"/>
    </row>
    <row r="18" spans="2:18" ht="15">
      <c r="B18" s="11"/>
      <c r="C18" s="11" t="s">
        <v>10</v>
      </c>
      <c r="D18" s="164">
        <v>13681</v>
      </c>
      <c r="E18" s="164">
        <v>6993</v>
      </c>
      <c r="F18" s="164">
        <v>6688</v>
      </c>
      <c r="G18" s="164">
        <v>20234</v>
      </c>
      <c r="H18" s="164">
        <v>10437</v>
      </c>
      <c r="I18" s="164">
        <v>9797</v>
      </c>
      <c r="J18" s="123">
        <v>7.5784937182867651</v>
      </c>
      <c r="K18" s="124">
        <v>12.337654418848551</v>
      </c>
      <c r="L18" s="122"/>
      <c r="M18" s="128">
        <v>-6553</v>
      </c>
      <c r="O18" s="19">
        <f t="shared" ref="O18:O34" si="0">(H18/I18)*100</f>
        <v>106.53261202408902</v>
      </c>
      <c r="P18" s="19">
        <f t="shared" ref="P18:P34" si="1">(H18/G18)*100</f>
        <v>51.581496491054658</v>
      </c>
      <c r="Q18" s="19">
        <f t="shared" ref="Q18:Q34" si="2">(I18/G18)*100</f>
        <v>48.418503508945335</v>
      </c>
      <c r="R18" s="19"/>
    </row>
    <row r="19" spans="2:18" ht="15">
      <c r="B19" s="11"/>
      <c r="C19" s="11" t="s">
        <v>11</v>
      </c>
      <c r="D19" s="164">
        <v>7239</v>
      </c>
      <c r="E19" s="164">
        <v>3722</v>
      </c>
      <c r="F19" s="164">
        <v>3517</v>
      </c>
      <c r="G19" s="164">
        <v>7337</v>
      </c>
      <c r="H19" s="164">
        <v>3752</v>
      </c>
      <c r="I19" s="164">
        <v>3585</v>
      </c>
      <c r="J19" s="123">
        <v>4.0099931311072217</v>
      </c>
      <c r="K19" s="124">
        <v>4.4737259301715833</v>
      </c>
      <c r="L19" s="122"/>
      <c r="M19" s="128">
        <v>-98</v>
      </c>
      <c r="O19" s="19">
        <f t="shared" si="0"/>
        <v>104.65829846582986</v>
      </c>
      <c r="P19" s="19">
        <f t="shared" si="1"/>
        <v>51.138067329971385</v>
      </c>
      <c r="Q19" s="19">
        <f t="shared" si="2"/>
        <v>48.861932670028622</v>
      </c>
      <c r="R19" s="19"/>
    </row>
    <row r="20" spans="2:18" ht="15">
      <c r="B20" s="11"/>
      <c r="C20" s="11" t="s">
        <v>12</v>
      </c>
      <c r="D20" s="164">
        <v>5120</v>
      </c>
      <c r="E20" s="164">
        <v>2657</v>
      </c>
      <c r="F20" s="164">
        <v>2463</v>
      </c>
      <c r="G20" s="164">
        <v>5516</v>
      </c>
      <c r="H20" s="164">
        <v>2867</v>
      </c>
      <c r="I20" s="164">
        <v>2649</v>
      </c>
      <c r="J20" s="123">
        <v>2.8361879860849526</v>
      </c>
      <c r="K20" s="124">
        <v>3.3633736173949096</v>
      </c>
      <c r="L20" s="122"/>
      <c r="M20" s="128">
        <v>-396</v>
      </c>
      <c r="O20" s="19">
        <f t="shared" si="0"/>
        <v>108.22952057380144</v>
      </c>
      <c r="P20" s="19">
        <f t="shared" si="1"/>
        <v>51.976069615663519</v>
      </c>
      <c r="Q20" s="19">
        <f t="shared" si="2"/>
        <v>48.023930384336481</v>
      </c>
      <c r="R20" s="19"/>
    </row>
    <row r="21" spans="2:18" ht="15">
      <c r="B21" s="11"/>
      <c r="C21" s="11" t="s">
        <v>13</v>
      </c>
      <c r="D21" s="164">
        <v>2995</v>
      </c>
      <c r="E21" s="164">
        <v>1518</v>
      </c>
      <c r="F21" s="164">
        <v>1477</v>
      </c>
      <c r="G21" s="164">
        <v>5072</v>
      </c>
      <c r="H21" s="164">
        <v>2637</v>
      </c>
      <c r="I21" s="164">
        <v>2435</v>
      </c>
      <c r="J21" s="123">
        <v>1.6590591832664907</v>
      </c>
      <c r="K21" s="124">
        <v>3.0926452116437604</v>
      </c>
      <c r="L21" s="122"/>
      <c r="M21" s="128">
        <v>-2077</v>
      </c>
      <c r="O21" s="19">
        <f t="shared" si="0"/>
        <v>108.29568788501027</v>
      </c>
      <c r="P21" s="19">
        <f t="shared" si="1"/>
        <v>51.99132492113565</v>
      </c>
      <c r="Q21" s="19">
        <f t="shared" si="2"/>
        <v>48.008675078864357</v>
      </c>
      <c r="R21" s="19"/>
    </row>
    <row r="22" spans="2:18" ht="15" customHeight="1">
      <c r="B22" s="11"/>
      <c r="C22" s="11" t="s">
        <v>23</v>
      </c>
      <c r="D22" s="164">
        <v>3695</v>
      </c>
      <c r="E22" s="164">
        <v>1952</v>
      </c>
      <c r="F22" s="164">
        <v>1743</v>
      </c>
      <c r="G22" s="164">
        <v>4572</v>
      </c>
      <c r="H22" s="164">
        <v>2385</v>
      </c>
      <c r="I22" s="164">
        <v>2187</v>
      </c>
      <c r="J22" s="123">
        <v>2.0468192594890433</v>
      </c>
      <c r="K22" s="124">
        <v>2.7877708808429165</v>
      </c>
      <c r="L22" s="122"/>
      <c r="M22" s="128">
        <v>-877</v>
      </c>
      <c r="O22" s="19">
        <f t="shared" si="0"/>
        <v>109.05349794238684</v>
      </c>
      <c r="P22" s="19">
        <f t="shared" si="1"/>
        <v>52.165354330708659</v>
      </c>
      <c r="Q22" s="19">
        <f t="shared" si="2"/>
        <v>47.834645669291334</v>
      </c>
      <c r="R22" s="19"/>
    </row>
    <row r="23" spans="2:18" ht="15">
      <c r="B23" s="11"/>
      <c r="C23" s="11" t="s">
        <v>24</v>
      </c>
      <c r="D23" s="164">
        <v>46307</v>
      </c>
      <c r="E23" s="164">
        <v>24292</v>
      </c>
      <c r="F23" s="164">
        <v>22015</v>
      </c>
      <c r="G23" s="164">
        <v>23896</v>
      </c>
      <c r="H23" s="164">
        <v>12484</v>
      </c>
      <c r="I23" s="164">
        <v>11412</v>
      </c>
      <c r="J23" s="123">
        <v>25.65143692805389</v>
      </c>
      <c r="K23" s="124">
        <v>14.570554017633933</v>
      </c>
      <c r="L23" s="122"/>
      <c r="M23" s="128">
        <v>22411</v>
      </c>
      <c r="N23" s="83">
        <f>M23/D23*100</f>
        <v>48.396570712851187</v>
      </c>
      <c r="O23" s="19">
        <f t="shared" si="0"/>
        <v>109.39362075008762</v>
      </c>
      <c r="P23" s="19">
        <f t="shared" si="1"/>
        <v>52.243053230666227</v>
      </c>
      <c r="Q23" s="19">
        <f t="shared" si="2"/>
        <v>47.75694676933378</v>
      </c>
      <c r="R23" s="19"/>
    </row>
    <row r="24" spans="2:18" ht="15" customHeight="1">
      <c r="B24" s="11"/>
      <c r="C24" s="11" t="s">
        <v>26</v>
      </c>
      <c r="D24" s="164">
        <v>7772</v>
      </c>
      <c r="E24" s="164">
        <v>4002</v>
      </c>
      <c r="F24" s="164">
        <v>3770</v>
      </c>
      <c r="G24" s="164">
        <v>5737</v>
      </c>
      <c r="H24" s="164">
        <v>3004</v>
      </c>
      <c r="I24" s="164">
        <v>2733</v>
      </c>
      <c r="J24" s="123">
        <v>4.305244732002393</v>
      </c>
      <c r="K24" s="124">
        <v>3.4981280716088832</v>
      </c>
      <c r="L24" s="122"/>
      <c r="M24" s="128">
        <v>2035</v>
      </c>
      <c r="O24" s="19">
        <f t="shared" si="0"/>
        <v>109.91584339553604</v>
      </c>
      <c r="P24" s="19">
        <f t="shared" si="1"/>
        <v>52.361861600139449</v>
      </c>
      <c r="Q24" s="19">
        <f t="shared" si="2"/>
        <v>47.638138399860551</v>
      </c>
      <c r="R24" s="19"/>
    </row>
    <row r="25" spans="2:18" ht="15">
      <c r="B25" s="11"/>
      <c r="C25" s="11" t="s">
        <v>28</v>
      </c>
      <c r="D25" s="164">
        <v>6250</v>
      </c>
      <c r="E25" s="164">
        <v>3271</v>
      </c>
      <c r="F25" s="164">
        <v>2979</v>
      </c>
      <c r="G25" s="164">
        <v>6045</v>
      </c>
      <c r="H25" s="164">
        <v>3185</v>
      </c>
      <c r="I25" s="164">
        <v>2860</v>
      </c>
      <c r="J25" s="123">
        <v>3.4621435377013587</v>
      </c>
      <c r="K25" s="124">
        <v>3.685930659382203</v>
      </c>
      <c r="L25" s="122"/>
      <c r="M25" s="128">
        <v>205</v>
      </c>
      <c r="O25" s="19">
        <f t="shared" si="0"/>
        <v>111.36363636363636</v>
      </c>
      <c r="P25" s="19">
        <f t="shared" si="1"/>
        <v>52.688172043010752</v>
      </c>
      <c r="Q25" s="19">
        <f t="shared" si="2"/>
        <v>47.311827956989248</v>
      </c>
      <c r="R25" s="19"/>
    </row>
    <row r="26" spans="2:18" ht="15">
      <c r="B26" s="11"/>
      <c r="C26" s="11" t="s">
        <v>29</v>
      </c>
      <c r="D26" s="164">
        <v>2698</v>
      </c>
      <c r="E26" s="164">
        <v>1379</v>
      </c>
      <c r="F26" s="164">
        <v>1319</v>
      </c>
      <c r="G26" s="164">
        <v>3651</v>
      </c>
      <c r="H26" s="164">
        <v>1886</v>
      </c>
      <c r="I26" s="164">
        <v>1765</v>
      </c>
      <c r="J26" s="123">
        <v>1.4945381223549223</v>
      </c>
      <c r="K26" s="124">
        <v>2.2261923635077623</v>
      </c>
      <c r="L26" s="122"/>
      <c r="M26" s="128">
        <v>-953</v>
      </c>
      <c r="O26" s="19">
        <f t="shared" si="0"/>
        <v>106.85552407932011</v>
      </c>
      <c r="P26" s="19">
        <f t="shared" si="1"/>
        <v>51.657080251985754</v>
      </c>
      <c r="Q26" s="19">
        <f t="shared" si="2"/>
        <v>48.342919748014239</v>
      </c>
      <c r="R26" s="19"/>
    </row>
    <row r="27" spans="2:18" ht="15">
      <c r="B27" s="11"/>
      <c r="C27" s="11" t="s">
        <v>30</v>
      </c>
      <c r="D27" s="164">
        <v>6480</v>
      </c>
      <c r="E27" s="164">
        <v>3364</v>
      </c>
      <c r="F27" s="164">
        <v>3116</v>
      </c>
      <c r="G27" s="164">
        <v>8108</v>
      </c>
      <c r="H27" s="164">
        <v>4211</v>
      </c>
      <c r="I27" s="164">
        <v>3897</v>
      </c>
      <c r="J27" s="123">
        <v>3.5895504198887687</v>
      </c>
      <c r="K27" s="124">
        <v>4.9438421482664845</v>
      </c>
      <c r="L27" s="122"/>
      <c r="M27" s="128">
        <v>-1628</v>
      </c>
      <c r="O27" s="19">
        <f t="shared" si="0"/>
        <v>108.05748011290737</v>
      </c>
      <c r="P27" s="19">
        <f t="shared" si="1"/>
        <v>51.936359151455356</v>
      </c>
      <c r="Q27" s="19">
        <f t="shared" si="2"/>
        <v>48.063640848544651</v>
      </c>
      <c r="R27" s="19"/>
    </row>
    <row r="28" spans="2:18" ht="15">
      <c r="B28" s="11"/>
      <c r="C28" s="11" t="s">
        <v>32</v>
      </c>
      <c r="D28" s="164">
        <v>4276</v>
      </c>
      <c r="E28" s="164">
        <v>2229</v>
      </c>
      <c r="F28" s="164">
        <v>2047</v>
      </c>
      <c r="G28" s="164">
        <v>5018</v>
      </c>
      <c r="H28" s="164">
        <v>2619</v>
      </c>
      <c r="I28" s="164">
        <v>2399</v>
      </c>
      <c r="J28" s="123">
        <v>2.3686601227537611</v>
      </c>
      <c r="K28" s="124">
        <v>3.0597187839172695</v>
      </c>
      <c r="L28" s="122"/>
      <c r="M28" s="128">
        <v>-742</v>
      </c>
      <c r="O28" s="19">
        <f t="shared" si="0"/>
        <v>109.17048770320967</v>
      </c>
      <c r="P28" s="19">
        <f t="shared" si="1"/>
        <v>52.192108409724995</v>
      </c>
      <c r="Q28" s="19">
        <f t="shared" si="2"/>
        <v>47.807891590275005</v>
      </c>
      <c r="R28" s="19"/>
    </row>
    <row r="29" spans="2:18" ht="15">
      <c r="B29" s="11"/>
      <c r="C29" s="11" t="s">
        <v>37</v>
      </c>
      <c r="D29" s="164">
        <v>13118</v>
      </c>
      <c r="E29" s="164">
        <v>6847</v>
      </c>
      <c r="F29" s="164">
        <v>6271</v>
      </c>
      <c r="G29" s="164">
        <v>10674</v>
      </c>
      <c r="H29" s="164">
        <v>5500</v>
      </c>
      <c r="I29" s="164">
        <v>5174</v>
      </c>
      <c r="J29" s="123">
        <v>7.2666238284106273</v>
      </c>
      <c r="K29" s="124">
        <v>6.5084572139364152</v>
      </c>
      <c r="L29" s="122"/>
      <c r="M29" s="128">
        <v>2444</v>
      </c>
      <c r="O29" s="19">
        <f t="shared" si="0"/>
        <v>106.30073444143795</v>
      </c>
      <c r="P29" s="19">
        <f t="shared" si="1"/>
        <v>51.5270751358441</v>
      </c>
      <c r="Q29" s="19">
        <f t="shared" si="2"/>
        <v>48.472924864155893</v>
      </c>
      <c r="R29" s="19"/>
    </row>
    <row r="30" spans="2:18" ht="15">
      <c r="B30" s="11"/>
      <c r="C30" s="11" t="s">
        <v>38</v>
      </c>
      <c r="D30" s="164">
        <v>39347</v>
      </c>
      <c r="E30" s="164">
        <v>20501</v>
      </c>
      <c r="F30" s="164">
        <v>18846</v>
      </c>
      <c r="G30" s="164">
        <v>34784</v>
      </c>
      <c r="H30" s="164">
        <v>18050</v>
      </c>
      <c r="I30" s="164">
        <v>16734</v>
      </c>
      <c r="J30" s="123">
        <v>21.795993884469656</v>
      </c>
      <c r="K30" s="124">
        <v>21.209497445153108</v>
      </c>
      <c r="L30" s="122"/>
      <c r="M30" s="128">
        <v>4563</v>
      </c>
      <c r="O30" s="19">
        <f t="shared" si="0"/>
        <v>107.86422851679217</v>
      </c>
      <c r="P30" s="19">
        <f t="shared" si="1"/>
        <v>51.891674333026685</v>
      </c>
      <c r="Q30" s="19">
        <f t="shared" si="2"/>
        <v>48.108325666973322</v>
      </c>
      <c r="R30" s="19"/>
    </row>
    <row r="31" spans="2:18" ht="15">
      <c r="B31" s="11"/>
      <c r="C31" s="11" t="s">
        <v>42</v>
      </c>
      <c r="D31" s="164">
        <v>1754</v>
      </c>
      <c r="E31" s="164">
        <v>900</v>
      </c>
      <c r="F31" s="164">
        <v>854</v>
      </c>
      <c r="G31" s="164">
        <v>1260</v>
      </c>
      <c r="H31" s="164">
        <v>646</v>
      </c>
      <c r="I31" s="164">
        <v>614</v>
      </c>
      <c r="J31" s="123">
        <v>0.97161596242050918</v>
      </c>
      <c r="K31" s="124">
        <v>0.76828331361812663</v>
      </c>
      <c r="L31" s="122"/>
      <c r="M31" s="128">
        <v>494</v>
      </c>
      <c r="O31" s="19">
        <f t="shared" si="0"/>
        <v>105.21172638436482</v>
      </c>
      <c r="P31" s="19">
        <f t="shared" si="1"/>
        <v>51.269841269841265</v>
      </c>
      <c r="Q31" s="19">
        <f t="shared" si="2"/>
        <v>48.730158730158728</v>
      </c>
      <c r="R31" s="19"/>
    </row>
    <row r="32" spans="2:18" ht="15">
      <c r="B32" s="11"/>
      <c r="C32" s="11" t="s">
        <v>44</v>
      </c>
      <c r="D32" s="164">
        <v>11721</v>
      </c>
      <c r="E32" s="164">
        <v>6251</v>
      </c>
      <c r="F32" s="164">
        <v>5470</v>
      </c>
      <c r="G32" s="164">
        <v>12921</v>
      </c>
      <c r="H32" s="164">
        <v>6882</v>
      </c>
      <c r="I32" s="164">
        <v>6039</v>
      </c>
      <c r="J32" s="123">
        <v>6.4927655048636197</v>
      </c>
      <c r="K32" s="124">
        <v>7.8785624565554073</v>
      </c>
      <c r="L32" s="122"/>
      <c r="M32" s="128">
        <v>-1200</v>
      </c>
      <c r="O32" s="19">
        <f t="shared" si="0"/>
        <v>113.95926477893693</v>
      </c>
      <c r="P32" s="19">
        <f t="shared" si="1"/>
        <v>53.262131413977244</v>
      </c>
      <c r="Q32" s="19">
        <f t="shared" si="2"/>
        <v>46.737868586022749</v>
      </c>
      <c r="R32" s="19"/>
    </row>
    <row r="33" spans="2:28" ht="15">
      <c r="B33" s="11"/>
      <c r="C33" s="11" t="s">
        <v>45</v>
      </c>
      <c r="D33" s="164">
        <v>7311</v>
      </c>
      <c r="E33" s="164">
        <v>3830</v>
      </c>
      <c r="F33" s="164">
        <v>3481</v>
      </c>
      <c r="G33" s="164">
        <v>8489</v>
      </c>
      <c r="H33" s="164">
        <v>4432</v>
      </c>
      <c r="I33" s="164">
        <v>4057</v>
      </c>
      <c r="J33" s="123">
        <v>4.0498770246615408</v>
      </c>
      <c r="K33" s="124">
        <v>5.1761563883367279</v>
      </c>
      <c r="L33" s="122"/>
      <c r="M33" s="128">
        <v>-1178</v>
      </c>
      <c r="O33" s="19">
        <f t="shared" si="0"/>
        <v>109.24328321419767</v>
      </c>
      <c r="P33" s="19">
        <f t="shared" si="1"/>
        <v>52.208740723288962</v>
      </c>
      <c r="Q33" s="19">
        <f t="shared" si="2"/>
        <v>47.791259276711038</v>
      </c>
      <c r="R33" s="19"/>
    </row>
    <row r="34" spans="2:28" ht="15">
      <c r="B34" s="11"/>
      <c r="C34" s="11" t="s">
        <v>46</v>
      </c>
      <c r="D34" s="164">
        <v>760</v>
      </c>
      <c r="E34" s="164">
        <v>399</v>
      </c>
      <c r="F34" s="164">
        <v>361</v>
      </c>
      <c r="G34" s="164">
        <v>688</v>
      </c>
      <c r="H34" s="164">
        <v>372</v>
      </c>
      <c r="I34" s="164">
        <v>316</v>
      </c>
      <c r="J34" s="123">
        <v>0.42099665418448518</v>
      </c>
      <c r="K34" s="124">
        <v>0.41950707918196117</v>
      </c>
      <c r="L34" s="122"/>
      <c r="M34" s="128">
        <v>72</v>
      </c>
      <c r="O34" s="19">
        <f t="shared" si="0"/>
        <v>117.72151898734178</v>
      </c>
      <c r="P34" s="19">
        <f t="shared" si="1"/>
        <v>54.069767441860463</v>
      </c>
      <c r="Q34" s="19">
        <f t="shared" si="2"/>
        <v>45.930232558139537</v>
      </c>
      <c r="R34" s="19"/>
    </row>
    <row r="35" spans="2:28" ht="9" customHeight="1">
      <c r="B35" s="102"/>
      <c r="C35" s="102"/>
      <c r="D35" s="118"/>
      <c r="E35" s="118"/>
      <c r="F35" s="118"/>
      <c r="G35" s="118"/>
      <c r="H35" s="118"/>
      <c r="I35" s="118"/>
      <c r="J35" s="125"/>
      <c r="K35" s="125"/>
      <c r="L35" s="126"/>
      <c r="M35" s="129"/>
      <c r="Q35" s="102"/>
      <c r="R35" s="102"/>
      <c r="S35" s="118"/>
      <c r="T35" s="118"/>
      <c r="U35" s="118"/>
      <c r="V35" s="118"/>
      <c r="W35" s="118"/>
      <c r="X35" s="118"/>
      <c r="Y35" s="125"/>
      <c r="Z35" s="125"/>
      <c r="AA35" s="126"/>
    </row>
    <row r="36" spans="2:28" ht="9" customHeight="1">
      <c r="B36" s="11"/>
      <c r="C36" s="11"/>
      <c r="D36" s="117"/>
      <c r="E36" s="117"/>
      <c r="F36" s="117"/>
      <c r="G36" s="117"/>
      <c r="H36" s="117"/>
      <c r="I36" s="117"/>
      <c r="J36" s="124"/>
      <c r="K36" s="124"/>
      <c r="L36" s="122"/>
      <c r="M36" s="128"/>
      <c r="AB36" s="129"/>
    </row>
    <row r="37" spans="2:28" ht="12.75" customHeight="1">
      <c r="B37" s="10" t="s">
        <v>176</v>
      </c>
      <c r="C37" s="290" t="s">
        <v>177</v>
      </c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2:28" ht="12.75" customHeight="1">
      <c r="B38" s="11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2:28" ht="12.75" customHeight="1">
      <c r="B39" s="11" t="s">
        <v>178</v>
      </c>
      <c r="C39" s="290" t="s">
        <v>192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2:28" ht="12.75" customHeight="1">
      <c r="B40" s="11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R40" s="1">
        <v>21.8</v>
      </c>
    </row>
    <row r="41" spans="2:28" ht="12.75" customHeight="1">
      <c r="B41" s="11"/>
      <c r="C41" s="47" t="s">
        <v>193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Q41" s="1" t="s">
        <v>194</v>
      </c>
      <c r="R41" s="1">
        <v>7.6</v>
      </c>
    </row>
    <row r="42" spans="2:28" ht="12.75" customHeight="1">
      <c r="B42" s="1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R42" s="1">
        <v>25.7</v>
      </c>
    </row>
    <row r="43" spans="2:28" ht="12.75" customHeight="1">
      <c r="B43" s="1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2:28" ht="12.75" customHeight="1">
      <c r="B44" s="1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2:28" ht="12.75" customHeight="1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2:28" ht="12.75" customHeight="1">
      <c r="B46" s="1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2:28" ht="12.75" customHeight="1">
      <c r="B47" s="1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28" ht="12.75" customHeight="1">
      <c r="B48" s="1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 ht="12.75" customHeight="1">
      <c r="B49" s="1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 ht="12.75" customHeight="1">
      <c r="B50" s="1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 ht="12.75" customHeight="1">
      <c r="B51" s="1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 ht="12.75" customHeight="1">
      <c r="B52" s="1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 ht="12.75" customHeight="1">
      <c r="B53" s="1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 ht="12.75" customHeight="1">
      <c r="B54" s="1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 ht="12.75" customHeight="1">
      <c r="B55" s="1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 ht="12.75" customHeight="1">
      <c r="B56" s="1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 ht="12.75" customHeight="1">
      <c r="B57" s="1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 ht="12.75" customHeight="1">
      <c r="B58" s="1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 ht="12.75" customHeight="1"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ht="12.75" customHeight="1">
      <c r="B60" s="1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 ht="12.75" customHeight="1">
      <c r="B61" s="1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2:13" ht="12.75" customHeight="1">
      <c r="B62" s="1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ht="12.75" customHeight="1">
      <c r="B63" s="1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2:13" ht="12.75" customHeight="1">
      <c r="B64" s="1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2:15" ht="12.75" customHeight="1">
      <c r="B65" s="1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2:15" ht="12.75" customHeight="1">
      <c r="B66" s="12"/>
      <c r="C66" s="38"/>
      <c r="F66" s="38"/>
      <c r="G66" s="38"/>
      <c r="H66" s="38"/>
      <c r="I66" s="38"/>
      <c r="J66" s="38"/>
      <c r="K66" s="38"/>
      <c r="L66" s="38"/>
      <c r="M66" s="38"/>
    </row>
    <row r="67" spans="2:15" ht="12.75" customHeight="1">
      <c r="B67" s="12"/>
      <c r="C67" s="38"/>
      <c r="F67" s="38"/>
      <c r="G67" s="38"/>
      <c r="H67" s="38"/>
      <c r="I67" s="38"/>
      <c r="J67" s="38"/>
      <c r="K67" s="38"/>
      <c r="L67" s="38"/>
      <c r="M67" s="38"/>
    </row>
    <row r="68" spans="2:15" ht="12.75" customHeight="1">
      <c r="B68" s="1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2:15" ht="12.75" customHeight="1">
      <c r="B69" s="1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2:15" ht="12.75" customHeight="1">
      <c r="B70" s="1" t="s">
        <v>7</v>
      </c>
      <c r="C70" s="1" t="s">
        <v>8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2:15" ht="12.75" customHeight="1">
      <c r="B71" s="19">
        <f>(H17/G17)*100</f>
        <v>52.041438519042451</v>
      </c>
      <c r="C71" s="19">
        <f>(I17/G17)*100</f>
        <v>47.958561480957549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2:15" ht="12.75" customHeight="1">
      <c r="B72" s="1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2:15" ht="12.75" customHeight="1">
      <c r="B73" s="1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2:15" ht="12.75" customHeight="1">
      <c r="B74" s="1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2:15" ht="12.75" customHeight="1">
      <c r="B75" s="1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2:15" ht="12.75" customHeight="1">
      <c r="B76" s="12" t="s">
        <v>195</v>
      </c>
      <c r="C76" s="130">
        <f>(H17/I17)*100</f>
        <v>108.51334341983141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2:15" ht="12.75" customHeight="1">
      <c r="B77" s="1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2:15" ht="12.75" customHeight="1">
      <c r="B78" s="1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2:15" ht="12.75" customHeight="1">
      <c r="B79" s="1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2:15" ht="12.75" customHeight="1">
      <c r="B80" s="12"/>
      <c r="C80" s="38"/>
      <c r="D80" s="38"/>
      <c r="E80" s="38"/>
      <c r="F80" s="38"/>
      <c r="G80" s="99" t="s">
        <v>85</v>
      </c>
      <c r="H80" s="134" t="s">
        <v>3</v>
      </c>
      <c r="I80" s="134" t="s">
        <v>4</v>
      </c>
      <c r="K80" s="99" t="s">
        <v>85</v>
      </c>
      <c r="N80" s="134" t="s">
        <v>3</v>
      </c>
      <c r="O80" s="134" t="s">
        <v>4</v>
      </c>
    </row>
    <row r="81" spans="2:15" ht="12.75" customHeight="1">
      <c r="B81" s="12"/>
      <c r="C81" s="38">
        <v>17</v>
      </c>
      <c r="D81" s="124">
        <v>0.46279091373623799</v>
      </c>
      <c r="E81" s="11" t="s">
        <v>46</v>
      </c>
      <c r="F81" s="38"/>
      <c r="G81" s="1" t="s">
        <v>46</v>
      </c>
      <c r="H81" s="117">
        <v>797</v>
      </c>
      <c r="I81" s="117">
        <v>692</v>
      </c>
      <c r="M81" s="11" t="s">
        <v>46</v>
      </c>
      <c r="N81" s="124">
        <v>0.4</v>
      </c>
      <c r="O81" s="124">
        <v>0.43214348162765698</v>
      </c>
    </row>
    <row r="82" spans="2:15" ht="12.75" customHeight="1">
      <c r="B82" s="12"/>
      <c r="C82" s="38">
        <v>16</v>
      </c>
      <c r="D82" s="124">
        <v>0.825707251358759</v>
      </c>
      <c r="E82" s="11" t="s">
        <v>42</v>
      </c>
      <c r="F82" s="38"/>
      <c r="G82" s="1" t="s">
        <v>45</v>
      </c>
      <c r="H82" s="117">
        <v>7350</v>
      </c>
      <c r="I82" s="117">
        <v>8515</v>
      </c>
      <c r="M82" s="11" t="s">
        <v>42</v>
      </c>
      <c r="N82" s="124">
        <v>1</v>
      </c>
      <c r="O82" s="124">
        <v>0.8</v>
      </c>
    </row>
    <row r="83" spans="2:15" ht="12.75" customHeight="1">
      <c r="B83" s="12"/>
      <c r="C83" s="38">
        <v>15</v>
      </c>
      <c r="D83" s="124">
        <v>1.7930970409253499</v>
      </c>
      <c r="E83" s="11" t="s">
        <v>29</v>
      </c>
      <c r="F83" s="38"/>
      <c r="G83" s="1" t="s">
        <v>44</v>
      </c>
      <c r="H83" s="117">
        <v>10791</v>
      </c>
      <c r="I83" s="117">
        <v>11551</v>
      </c>
      <c r="M83" s="11" t="s">
        <v>29</v>
      </c>
      <c r="N83" s="124">
        <v>1.5</v>
      </c>
      <c r="O83" s="124">
        <v>2.2000000000000002</v>
      </c>
    </row>
    <row r="84" spans="2:15" ht="12.75" customHeight="1">
      <c r="B84" s="12"/>
      <c r="C84" s="38">
        <v>14</v>
      </c>
      <c r="D84" s="124">
        <v>1.8627769777488701</v>
      </c>
      <c r="E84" s="11" t="s">
        <v>13</v>
      </c>
      <c r="F84" s="36"/>
      <c r="G84" s="1" t="s">
        <v>42</v>
      </c>
      <c r="H84" s="117">
        <v>1422</v>
      </c>
      <c r="I84" s="117">
        <v>1142</v>
      </c>
      <c r="M84" s="11" t="s">
        <v>13</v>
      </c>
      <c r="N84" s="124">
        <v>1.7</v>
      </c>
      <c r="O84" s="124">
        <v>3.1</v>
      </c>
    </row>
    <row r="85" spans="2:15">
      <c r="C85" s="38">
        <v>13</v>
      </c>
      <c r="D85" s="124">
        <v>1.9945881915733701</v>
      </c>
      <c r="E85" s="11" t="s">
        <v>23</v>
      </c>
      <c r="G85" s="1" t="s">
        <v>38</v>
      </c>
      <c r="H85" s="117">
        <v>38126</v>
      </c>
      <c r="I85" s="117">
        <v>33630</v>
      </c>
      <c r="M85" s="11" t="s">
        <v>23</v>
      </c>
      <c r="N85" s="124">
        <v>2</v>
      </c>
      <c r="O85" s="124">
        <v>2.8</v>
      </c>
    </row>
    <row r="86" spans="2:15">
      <c r="C86" s="38">
        <v>12</v>
      </c>
      <c r="D86" s="124">
        <v>2.2605332837831602</v>
      </c>
      <c r="E86" s="11" t="s">
        <v>32</v>
      </c>
      <c r="G86" s="1" t="s">
        <v>37</v>
      </c>
      <c r="H86" s="117">
        <v>12218</v>
      </c>
      <c r="I86" s="117">
        <v>10369</v>
      </c>
      <c r="M86" s="11" t="s">
        <v>32</v>
      </c>
      <c r="N86" s="124">
        <v>2.4</v>
      </c>
      <c r="O86" s="124">
        <v>3.1</v>
      </c>
    </row>
    <row r="87" spans="2:15">
      <c r="C87" s="38">
        <v>11</v>
      </c>
      <c r="D87" s="124">
        <v>2.85687740976448</v>
      </c>
      <c r="E87" s="11" t="s">
        <v>12</v>
      </c>
      <c r="G87" s="1" t="s">
        <v>32</v>
      </c>
      <c r="H87" s="117">
        <v>3893</v>
      </c>
      <c r="I87" s="117">
        <v>4773</v>
      </c>
      <c r="M87" s="11" t="s">
        <v>12</v>
      </c>
      <c r="N87" s="124">
        <v>2.8</v>
      </c>
      <c r="O87" s="124">
        <v>3.4</v>
      </c>
    </row>
    <row r="88" spans="2:15">
      <c r="C88" s="38">
        <v>10</v>
      </c>
      <c r="D88" s="124">
        <v>3.4021229154085599</v>
      </c>
      <c r="E88" s="11" t="s">
        <v>28</v>
      </c>
      <c r="G88" s="1" t="s">
        <v>30</v>
      </c>
      <c r="H88" s="117">
        <v>6625</v>
      </c>
      <c r="I88" s="117">
        <v>8080</v>
      </c>
      <c r="M88" s="11" t="s">
        <v>28</v>
      </c>
      <c r="N88" s="124">
        <v>3.5</v>
      </c>
      <c r="O88" s="124">
        <v>3.7</v>
      </c>
    </row>
    <row r="89" spans="2:15">
      <c r="C89" s="38">
        <v>9</v>
      </c>
      <c r="D89" s="124">
        <v>3.7888465647791101</v>
      </c>
      <c r="E89" s="11" t="s">
        <v>26</v>
      </c>
      <c r="G89" s="1" t="s">
        <v>29</v>
      </c>
      <c r="H89" s="117">
        <v>3088</v>
      </c>
      <c r="I89" s="117">
        <v>3564</v>
      </c>
      <c r="M89" s="11" t="s">
        <v>26</v>
      </c>
      <c r="N89" s="124">
        <v>4.3</v>
      </c>
      <c r="O89" s="124">
        <v>3.5</v>
      </c>
    </row>
    <row r="90" spans="2:15">
      <c r="C90" s="38">
        <v>8</v>
      </c>
      <c r="D90" s="124">
        <v>3.8469131787987201</v>
      </c>
      <c r="E90" s="11" t="s">
        <v>30</v>
      </c>
      <c r="G90" s="1" t="s">
        <v>28</v>
      </c>
      <c r="H90" s="117">
        <v>5859</v>
      </c>
      <c r="I90" s="117">
        <v>5876</v>
      </c>
      <c r="M90" s="11" t="s">
        <v>30</v>
      </c>
      <c r="N90" s="124">
        <v>3.6</v>
      </c>
      <c r="O90" s="124">
        <v>4.9000000000000004</v>
      </c>
    </row>
    <row r="91" spans="2:15">
      <c r="C91" s="38">
        <v>7</v>
      </c>
      <c r="D91" s="124">
        <v>4.0472429971663502</v>
      </c>
      <c r="E91" s="11" t="s">
        <v>11</v>
      </c>
      <c r="G91" s="1" t="s">
        <v>26</v>
      </c>
      <c r="H91" s="117">
        <v>6525</v>
      </c>
      <c r="I91" s="117">
        <v>5296</v>
      </c>
      <c r="M91" s="11" t="s">
        <v>11</v>
      </c>
      <c r="N91" s="124">
        <v>4.0472429971663502</v>
      </c>
      <c r="O91" s="124">
        <v>4.5</v>
      </c>
    </row>
    <row r="92" spans="2:15">
      <c r="C92" s="38">
        <v>6</v>
      </c>
      <c r="D92" s="124">
        <v>4.2678961304408398</v>
      </c>
      <c r="E92" s="11" t="s">
        <v>45</v>
      </c>
      <c r="G92" s="1" t="s">
        <v>24</v>
      </c>
      <c r="H92" s="117">
        <v>43128</v>
      </c>
      <c r="I92" s="117">
        <v>23147</v>
      </c>
      <c r="M92" s="11" t="s">
        <v>45</v>
      </c>
      <c r="N92" s="124">
        <v>4</v>
      </c>
      <c r="O92" s="124">
        <v>5.2</v>
      </c>
    </row>
    <row r="93" spans="2:15">
      <c r="C93" s="38">
        <v>5</v>
      </c>
      <c r="D93" s="124">
        <v>6.2659683188553901</v>
      </c>
      <c r="E93" s="11" t="s">
        <v>44</v>
      </c>
      <c r="G93" s="1" t="s">
        <v>23</v>
      </c>
      <c r="H93" s="117">
        <v>3435</v>
      </c>
      <c r="I93" s="117">
        <v>4392</v>
      </c>
      <c r="M93" s="11" t="s">
        <v>44</v>
      </c>
      <c r="N93" s="124">
        <v>6.5</v>
      </c>
      <c r="O93" s="124">
        <v>7.9</v>
      </c>
    </row>
    <row r="94" spans="2:15" ht="12.75" customHeight="1">
      <c r="B94" s="12"/>
      <c r="C94" s="38">
        <v>4</v>
      </c>
      <c r="D94" s="124">
        <v>7.0945789009151303</v>
      </c>
      <c r="E94" s="11" t="s">
        <v>37</v>
      </c>
      <c r="F94" s="36"/>
      <c r="G94" s="1" t="s">
        <v>13</v>
      </c>
      <c r="H94" s="117">
        <v>3208</v>
      </c>
      <c r="I94" s="117">
        <v>5073</v>
      </c>
      <c r="M94" s="11" t="s">
        <v>37</v>
      </c>
      <c r="N94" s="124">
        <v>7.3</v>
      </c>
      <c r="O94" s="124">
        <v>6.4752828916144196</v>
      </c>
    </row>
    <row r="95" spans="2:15">
      <c r="C95" s="38">
        <v>3</v>
      </c>
      <c r="D95" s="124">
        <v>8.0486133692572093</v>
      </c>
      <c r="E95" s="11" t="s">
        <v>10</v>
      </c>
      <c r="G95" s="1" t="s">
        <v>12</v>
      </c>
      <c r="H95" s="117">
        <v>4920</v>
      </c>
      <c r="I95" s="117">
        <v>5398</v>
      </c>
      <c r="M95" s="11" t="s">
        <v>10</v>
      </c>
      <c r="N95" s="124">
        <v>7.6</v>
      </c>
      <c r="O95" s="124">
        <v>12.3</v>
      </c>
    </row>
    <row r="96" spans="2:15">
      <c r="C96" s="38">
        <v>2</v>
      </c>
      <c r="D96" s="124">
        <v>22.138477261114001</v>
      </c>
      <c r="E96" s="11" t="s">
        <v>38</v>
      </c>
      <c r="G96" s="1" t="s">
        <v>11</v>
      </c>
      <c r="H96" s="117">
        <v>6970</v>
      </c>
      <c r="I96" s="117">
        <v>7261</v>
      </c>
      <c r="M96" s="11" t="s">
        <v>38</v>
      </c>
      <c r="N96" s="124">
        <v>21.8</v>
      </c>
      <c r="O96" s="124">
        <v>21.2</v>
      </c>
    </row>
    <row r="97" spans="3:35">
      <c r="C97" s="38">
        <v>1</v>
      </c>
      <c r="D97" s="124">
        <v>25.042969294374501</v>
      </c>
      <c r="E97" s="11" t="s">
        <v>24</v>
      </c>
      <c r="G97" s="1" t="s">
        <v>10</v>
      </c>
      <c r="H97" s="117">
        <v>13861</v>
      </c>
      <c r="I97" s="117">
        <v>21373</v>
      </c>
      <c r="M97" s="11" t="s">
        <v>24</v>
      </c>
      <c r="N97" s="124">
        <v>25.7</v>
      </c>
      <c r="O97" s="124">
        <v>14.6</v>
      </c>
    </row>
    <row r="98" spans="3:35">
      <c r="H98" s="37">
        <f>SUM(H81:H97)</f>
        <v>172216</v>
      </c>
      <c r="I98" s="37">
        <f>SUM(I81:I97)</f>
        <v>160132</v>
      </c>
    </row>
    <row r="101" spans="3:35" ht="42.75">
      <c r="J101" s="134" t="s">
        <v>3</v>
      </c>
      <c r="L101" s="134" t="s">
        <v>4</v>
      </c>
    </row>
    <row r="102" spans="3:35">
      <c r="H102" s="12" t="s">
        <v>10</v>
      </c>
      <c r="J102" s="19">
        <f>(E18/F18)*100</f>
        <v>104.56040669856459</v>
      </c>
      <c r="K102" s="19">
        <f t="shared" ref="K102:K118" si="3">(F18/E18)*100</f>
        <v>95.638495638495641</v>
      </c>
      <c r="L102" s="19">
        <f>(H18/I18)*100</f>
        <v>106.53261202408902</v>
      </c>
      <c r="M102" s="19">
        <f t="shared" ref="M102:M118" si="4">(I18/H18)*100</f>
        <v>93.867969723100515</v>
      </c>
    </row>
    <row r="103" spans="3:35">
      <c r="H103" s="12" t="s">
        <v>11</v>
      </c>
      <c r="J103" s="19">
        <f t="shared" ref="J103:J118" si="5">(E19/F19)*100</f>
        <v>105.82883139038954</v>
      </c>
      <c r="K103" s="19">
        <f t="shared" si="3"/>
        <v>94.492208490059099</v>
      </c>
      <c r="L103" s="19">
        <f>(H19/I19)*100</f>
        <v>104.65829846582986</v>
      </c>
      <c r="M103" s="19">
        <f t="shared" si="4"/>
        <v>95.549040511727085</v>
      </c>
    </row>
    <row r="104" spans="3:35">
      <c r="H104" s="12" t="s">
        <v>12</v>
      </c>
      <c r="J104" s="19">
        <f t="shared" si="5"/>
        <v>107.87657328461226</v>
      </c>
      <c r="K104" s="19">
        <f t="shared" si="3"/>
        <v>92.698532179149424</v>
      </c>
      <c r="L104" s="19">
        <f>(H20/I20)*100</f>
        <v>108.22952057380144</v>
      </c>
      <c r="M104" s="19">
        <f t="shared" si="4"/>
        <v>92.396232996163235</v>
      </c>
    </row>
    <row r="105" spans="3:35">
      <c r="H105" s="12" t="s">
        <v>13</v>
      </c>
      <c r="J105" s="19">
        <f t="shared" si="5"/>
        <v>102.7758970886933</v>
      </c>
      <c r="K105" s="19">
        <f t="shared" si="3"/>
        <v>97.299077733860344</v>
      </c>
      <c r="L105" s="19">
        <f>(H21/I21)*100</f>
        <v>108.29568788501027</v>
      </c>
      <c r="M105" s="19">
        <f t="shared" si="4"/>
        <v>92.339780053090635</v>
      </c>
    </row>
    <row r="106" spans="3:35" ht="20.25" customHeight="1">
      <c r="C106" s="106"/>
      <c r="D106" s="106"/>
      <c r="E106" s="106"/>
      <c r="F106" s="106"/>
      <c r="G106" s="106"/>
      <c r="H106" s="12" t="s">
        <v>23</v>
      </c>
      <c r="J106" s="19">
        <f t="shared" si="5"/>
        <v>111.99082042455537</v>
      </c>
      <c r="K106" s="19">
        <f t="shared" si="3"/>
        <v>89.293032786885249</v>
      </c>
      <c r="L106" s="19">
        <f t="shared" ref="L106:L118" si="6">(H22/I22)*100</f>
        <v>109.05349794238684</v>
      </c>
      <c r="M106" s="19">
        <f t="shared" si="4"/>
        <v>91.698113207547166</v>
      </c>
    </row>
    <row r="107" spans="3:35">
      <c r="C107" s="99"/>
      <c r="D107" s="99"/>
      <c r="E107" s="99"/>
      <c r="F107" s="99"/>
      <c r="G107" s="99"/>
      <c r="H107" s="12" t="s">
        <v>24</v>
      </c>
      <c r="J107" s="19">
        <f t="shared" si="5"/>
        <v>110.34294799000681</v>
      </c>
      <c r="K107" s="19">
        <f t="shared" si="3"/>
        <v>90.626543718096499</v>
      </c>
      <c r="L107" s="19">
        <f t="shared" si="6"/>
        <v>109.39362075008762</v>
      </c>
      <c r="M107" s="19">
        <f t="shared" si="4"/>
        <v>91.413008651073369</v>
      </c>
      <c r="N107" s="99"/>
    </row>
    <row r="108" spans="3:35" ht="17.25" customHeight="1">
      <c r="C108" s="131"/>
      <c r="D108" s="131"/>
      <c r="E108" s="131"/>
      <c r="F108" s="131"/>
      <c r="G108" s="131"/>
      <c r="H108" s="12" t="s">
        <v>26</v>
      </c>
      <c r="J108" s="19">
        <f t="shared" si="5"/>
        <v>106.15384615384616</v>
      </c>
      <c r="K108" s="19">
        <f t="shared" si="3"/>
        <v>94.20289855072464</v>
      </c>
      <c r="L108" s="19">
        <f t="shared" si="6"/>
        <v>109.91584339553604</v>
      </c>
      <c r="M108" s="19">
        <f t="shared" si="4"/>
        <v>90.978695073235684</v>
      </c>
      <c r="N108" s="37"/>
      <c r="AI108" s="19"/>
    </row>
    <row r="109" spans="3:35" ht="21.75" customHeight="1">
      <c r="C109" s="131"/>
      <c r="D109" s="131"/>
      <c r="E109" s="131"/>
      <c r="F109" s="131"/>
      <c r="G109" s="131"/>
      <c r="H109" s="12" t="s">
        <v>28</v>
      </c>
      <c r="J109" s="19">
        <f t="shared" si="5"/>
        <v>109.8019469620678</v>
      </c>
      <c r="K109" s="19">
        <f t="shared" si="3"/>
        <v>91.07306634056863</v>
      </c>
      <c r="L109" s="19">
        <f t="shared" si="6"/>
        <v>111.36363636363636</v>
      </c>
      <c r="M109" s="19">
        <f t="shared" si="4"/>
        <v>89.795918367346943</v>
      </c>
      <c r="N109" s="37"/>
      <c r="AI109" s="19"/>
    </row>
    <row r="110" spans="3:35" ht="26.25" customHeight="1">
      <c r="C110" s="131"/>
      <c r="D110" s="112"/>
      <c r="E110" s="112"/>
      <c r="F110" s="112"/>
      <c r="G110" s="112"/>
      <c r="H110" s="12" t="s">
        <v>29</v>
      </c>
      <c r="J110" s="19">
        <f t="shared" si="5"/>
        <v>104.54890068233512</v>
      </c>
      <c r="K110" s="19">
        <f t="shared" si="3"/>
        <v>95.649021029731685</v>
      </c>
      <c r="L110" s="19">
        <f t="shared" si="6"/>
        <v>106.85552407932011</v>
      </c>
      <c r="M110" s="19">
        <f t="shared" si="4"/>
        <v>93.584305408271476</v>
      </c>
      <c r="N110" s="37"/>
      <c r="AI110" s="19"/>
    </row>
    <row r="111" spans="3:35" ht="14.25" customHeight="1">
      <c r="C111" s="131"/>
      <c r="D111" s="112"/>
      <c r="E111" s="112"/>
      <c r="F111" s="112"/>
      <c r="G111" s="112"/>
      <c r="H111" s="12" t="s">
        <v>30</v>
      </c>
      <c r="J111" s="19">
        <f t="shared" si="5"/>
        <v>107.9589216944801</v>
      </c>
      <c r="K111" s="19">
        <f t="shared" si="3"/>
        <v>92.62782401902497</v>
      </c>
      <c r="L111" s="19">
        <f t="shared" si="6"/>
        <v>108.05748011290737</v>
      </c>
      <c r="M111" s="19">
        <f t="shared" si="4"/>
        <v>92.54333887437663</v>
      </c>
      <c r="N111" s="37"/>
      <c r="AI111" s="19"/>
    </row>
    <row r="112" spans="3:35" ht="16.5" customHeight="1">
      <c r="C112" s="11"/>
      <c r="D112" s="11"/>
      <c r="E112" s="11"/>
      <c r="F112" s="11"/>
      <c r="G112" s="11"/>
      <c r="H112" s="12" t="s">
        <v>32</v>
      </c>
      <c r="J112" s="19">
        <f t="shared" si="5"/>
        <v>108.89106008793357</v>
      </c>
      <c r="K112" s="19">
        <f t="shared" si="3"/>
        <v>91.834903544190212</v>
      </c>
      <c r="L112" s="19">
        <f t="shared" si="6"/>
        <v>109.17048770320967</v>
      </c>
      <c r="M112" s="19">
        <f t="shared" si="4"/>
        <v>91.599847269950359</v>
      </c>
      <c r="AI112" s="19"/>
    </row>
    <row r="113" spans="2:35">
      <c r="C113" s="132"/>
      <c r="D113" s="88"/>
      <c r="E113" s="11"/>
      <c r="F113" s="26"/>
      <c r="G113" s="11"/>
      <c r="H113" s="12" t="s">
        <v>37</v>
      </c>
      <c r="J113" s="19">
        <f t="shared" si="5"/>
        <v>109.18513793653324</v>
      </c>
      <c r="K113" s="19">
        <f t="shared" si="3"/>
        <v>91.587556594128813</v>
      </c>
      <c r="L113" s="19">
        <f t="shared" si="6"/>
        <v>106.30073444143795</v>
      </c>
      <c r="M113" s="19">
        <f t="shared" si="4"/>
        <v>94.072727272727278</v>
      </c>
      <c r="AI113" s="19"/>
    </row>
    <row r="114" spans="2:35">
      <c r="C114" s="133"/>
      <c r="D114" s="88"/>
      <c r="E114" s="11"/>
      <c r="F114" s="26"/>
      <c r="G114" s="11"/>
      <c r="H114" s="12" t="s">
        <v>38</v>
      </c>
      <c r="J114" s="19">
        <f t="shared" si="5"/>
        <v>108.78170434044358</v>
      </c>
      <c r="K114" s="19">
        <f t="shared" si="3"/>
        <v>91.927223062289642</v>
      </c>
      <c r="L114" s="19">
        <f t="shared" si="6"/>
        <v>107.86422851679217</v>
      </c>
      <c r="M114" s="19">
        <f t="shared" si="4"/>
        <v>92.70914127423822</v>
      </c>
      <c r="AI114" s="19"/>
    </row>
    <row r="115" spans="2:35">
      <c r="C115" s="133"/>
      <c r="D115" s="88"/>
      <c r="E115" s="11"/>
      <c r="F115" s="26"/>
      <c r="G115" s="11"/>
      <c r="H115" s="12" t="s">
        <v>42</v>
      </c>
      <c r="J115" s="19">
        <f t="shared" si="5"/>
        <v>105.3864168618267</v>
      </c>
      <c r="K115" s="19">
        <f t="shared" si="3"/>
        <v>94.888888888888886</v>
      </c>
      <c r="L115" s="19">
        <f t="shared" si="6"/>
        <v>105.21172638436482</v>
      </c>
      <c r="M115" s="19">
        <f t="shared" si="4"/>
        <v>95.046439628482972</v>
      </c>
      <c r="AI115" s="19"/>
    </row>
    <row r="116" spans="2:35">
      <c r="C116" s="133"/>
      <c r="D116" s="88"/>
      <c r="E116" s="11"/>
      <c r="F116" s="26"/>
      <c r="G116" s="11"/>
      <c r="H116" s="12" t="s">
        <v>44</v>
      </c>
      <c r="J116" s="19">
        <f t="shared" si="5"/>
        <v>114.2778793418647</v>
      </c>
      <c r="K116" s="19">
        <f t="shared" si="3"/>
        <v>87.505999040153569</v>
      </c>
      <c r="L116" s="19">
        <f t="shared" si="6"/>
        <v>113.95926477893693</v>
      </c>
      <c r="M116" s="19">
        <f t="shared" si="4"/>
        <v>87.750653879686141</v>
      </c>
      <c r="AI116" s="19"/>
    </row>
    <row r="117" spans="2:35">
      <c r="C117" s="133"/>
      <c r="D117" s="88"/>
      <c r="E117" s="11"/>
      <c r="F117" s="26"/>
      <c r="G117" s="11"/>
      <c r="H117" s="12" t="s">
        <v>45</v>
      </c>
      <c r="J117" s="19">
        <f t="shared" si="5"/>
        <v>110.0258546394714</v>
      </c>
      <c r="K117" s="19">
        <f t="shared" si="3"/>
        <v>90.887728459530024</v>
      </c>
      <c r="L117" s="19">
        <f t="shared" si="6"/>
        <v>109.24328321419767</v>
      </c>
      <c r="M117" s="19">
        <f t="shared" si="4"/>
        <v>91.538808664259932</v>
      </c>
      <c r="AI117" s="19"/>
    </row>
    <row r="118" spans="2:35">
      <c r="C118" s="133"/>
      <c r="D118" s="88"/>
      <c r="E118" s="11"/>
      <c r="F118" s="26"/>
      <c r="G118" s="11"/>
      <c r="H118" s="12" t="s">
        <v>46</v>
      </c>
      <c r="J118" s="19">
        <f t="shared" si="5"/>
        <v>110.5263157894737</v>
      </c>
      <c r="K118" s="19">
        <f t="shared" si="3"/>
        <v>90.476190476190482</v>
      </c>
      <c r="L118" s="19">
        <f t="shared" si="6"/>
        <v>117.72151898734178</v>
      </c>
      <c r="M118" s="19">
        <f t="shared" si="4"/>
        <v>84.946236559139791</v>
      </c>
      <c r="AI118" s="19"/>
    </row>
    <row r="119" spans="2:35">
      <c r="C119" s="133"/>
      <c r="D119" s="88"/>
      <c r="E119" s="11"/>
      <c r="F119" s="26"/>
      <c r="G119" s="11"/>
      <c r="H119" s="135"/>
      <c r="AI119" s="19"/>
    </row>
    <row r="120" spans="2:35">
      <c r="C120" s="133"/>
      <c r="D120" s="88"/>
      <c r="E120" s="11"/>
      <c r="F120" s="26"/>
      <c r="G120" s="11"/>
      <c r="H120" s="135"/>
      <c r="AI120" s="19"/>
    </row>
    <row r="121" spans="2:35">
      <c r="C121" s="133"/>
      <c r="D121" s="88"/>
      <c r="E121" s="11"/>
      <c r="F121" s="26"/>
      <c r="G121" s="11"/>
      <c r="H121" s="135"/>
      <c r="AI121" s="19"/>
    </row>
    <row r="122" spans="2:35" ht="9" customHeight="1">
      <c r="B122" s="109"/>
      <c r="C122" s="110"/>
      <c r="D122" s="313"/>
      <c r="E122" s="313"/>
      <c r="F122" s="313"/>
      <c r="G122" s="313"/>
      <c r="H122" s="313"/>
      <c r="I122" s="313"/>
      <c r="J122" s="314"/>
      <c r="K122" s="314"/>
      <c r="L122" s="300" t="s">
        <v>188</v>
      </c>
      <c r="M122" s="300"/>
    </row>
    <row r="123" spans="2:35" ht="17.25" customHeight="1">
      <c r="B123" s="11"/>
      <c r="C123" s="111"/>
      <c r="D123" s="297" t="s">
        <v>172</v>
      </c>
      <c r="E123" s="297"/>
      <c r="F123" s="297"/>
      <c r="G123" s="297"/>
      <c r="H123" s="297"/>
      <c r="I123" s="297"/>
      <c r="J123" s="315" t="s">
        <v>170</v>
      </c>
      <c r="K123" s="315"/>
      <c r="L123" s="301"/>
      <c r="M123" s="301"/>
    </row>
    <row r="124" spans="2:35" ht="13.5" customHeight="1">
      <c r="B124" s="294" t="s">
        <v>118</v>
      </c>
      <c r="C124" s="294"/>
      <c r="D124" s="296" t="s">
        <v>3</v>
      </c>
      <c r="E124" s="296"/>
      <c r="F124" s="296"/>
      <c r="G124" s="298" t="s">
        <v>4</v>
      </c>
      <c r="H124" s="298"/>
      <c r="I124" s="298"/>
      <c r="J124" s="291" t="s">
        <v>3</v>
      </c>
      <c r="K124" s="291" t="s">
        <v>4</v>
      </c>
      <c r="L124" s="301"/>
      <c r="M124" s="301"/>
    </row>
    <row r="125" spans="2:35" ht="13.5" customHeight="1">
      <c r="B125" s="294"/>
      <c r="C125" s="294"/>
      <c r="D125" s="297"/>
      <c r="E125" s="297"/>
      <c r="F125" s="297"/>
      <c r="G125" s="299"/>
      <c r="H125" s="299"/>
      <c r="I125" s="299"/>
      <c r="J125" s="292"/>
      <c r="K125" s="292"/>
      <c r="L125" s="301"/>
      <c r="M125" s="301"/>
    </row>
    <row r="126" spans="2:35" ht="13.5" customHeight="1">
      <c r="B126" s="294"/>
      <c r="C126" s="294"/>
      <c r="D126" s="112" t="s">
        <v>6</v>
      </c>
      <c r="E126" s="112" t="s">
        <v>7</v>
      </c>
      <c r="F126" s="112" t="s">
        <v>8</v>
      </c>
      <c r="G126" s="112" t="s">
        <v>6</v>
      </c>
      <c r="H126" s="112" t="s">
        <v>7</v>
      </c>
      <c r="I126" s="112" t="s">
        <v>8</v>
      </c>
      <c r="J126" s="294" t="s">
        <v>6</v>
      </c>
      <c r="K126" s="294"/>
      <c r="L126" s="301"/>
      <c r="M126" s="301"/>
    </row>
    <row r="127" spans="2:35" ht="8.25" customHeight="1">
      <c r="B127" s="113"/>
      <c r="C127" s="113"/>
      <c r="D127" s="114"/>
      <c r="E127" s="114"/>
      <c r="F127" s="114"/>
      <c r="G127" s="114"/>
      <c r="H127" s="114"/>
      <c r="I127" s="114"/>
      <c r="J127" s="102"/>
      <c r="K127" s="102"/>
      <c r="L127" s="302"/>
      <c r="M127" s="302"/>
    </row>
    <row r="128" spans="2:35" ht="9" customHeight="1">
      <c r="B128" s="65"/>
      <c r="C128" s="65"/>
      <c r="D128" s="115"/>
      <c r="E128" s="115"/>
      <c r="F128" s="115"/>
      <c r="G128" s="115"/>
      <c r="H128" s="115"/>
      <c r="I128" s="115"/>
      <c r="J128" s="11"/>
      <c r="K128" s="11"/>
      <c r="L128" s="11"/>
      <c r="M128" s="11"/>
    </row>
    <row r="129" spans="2:13">
      <c r="B129" s="116" t="s">
        <v>189</v>
      </c>
      <c r="C129" s="11"/>
      <c r="D129" s="117">
        <v>1455393</v>
      </c>
      <c r="E129" s="117">
        <v>758038</v>
      </c>
      <c r="F129" s="117">
        <v>697355</v>
      </c>
      <c r="G129" s="117">
        <v>1455393</v>
      </c>
      <c r="H129" s="117">
        <v>758038</v>
      </c>
      <c r="I129" s="117">
        <v>697355</v>
      </c>
      <c r="J129" s="120">
        <v>100</v>
      </c>
      <c r="K129" s="121">
        <v>100</v>
      </c>
      <c r="L129" s="122"/>
      <c r="M129" s="122" t="s">
        <v>190</v>
      </c>
    </row>
    <row r="130" spans="2:13">
      <c r="B130" s="11"/>
      <c r="C130" s="11" t="s">
        <v>191</v>
      </c>
      <c r="D130" s="117">
        <f t="shared" ref="D130:H130" si="7">SUM(D131:D147)</f>
        <v>172216</v>
      </c>
      <c r="E130" s="117">
        <f t="shared" si="7"/>
        <v>89426</v>
      </c>
      <c r="F130" s="117">
        <f t="shared" si="7"/>
        <v>82790</v>
      </c>
      <c r="G130" s="117">
        <f t="shared" si="7"/>
        <v>160132</v>
      </c>
      <c r="H130" s="117">
        <f t="shared" si="7"/>
        <v>83122</v>
      </c>
      <c r="I130" s="117">
        <f t="shared" ref="I130" si="8">SUM(I131:I147)</f>
        <v>77010</v>
      </c>
      <c r="J130" s="123">
        <f>(D130/D129)*100</f>
        <v>11.832955084983919</v>
      </c>
      <c r="K130" s="121">
        <f>(G130/G129)*100</f>
        <v>11.002663885287342</v>
      </c>
      <c r="L130" s="122"/>
      <c r="M130" s="127">
        <f>D130-G130</f>
        <v>12084</v>
      </c>
    </row>
    <row r="131" spans="2:13">
      <c r="B131" s="11"/>
      <c r="C131" s="11" t="s">
        <v>10</v>
      </c>
      <c r="D131" s="117">
        <f>SUM(E131:F131)</f>
        <v>13861</v>
      </c>
      <c r="E131" s="73">
        <v>7122</v>
      </c>
      <c r="F131" s="73">
        <v>6739</v>
      </c>
      <c r="G131" s="117">
        <f>SUM(H131:I131)</f>
        <v>21373</v>
      </c>
      <c r="H131" s="73">
        <v>11045</v>
      </c>
      <c r="I131" s="73">
        <v>10328</v>
      </c>
      <c r="J131" s="124">
        <f>(D131/$D$17)*100</f>
        <v>7.6782034521725651</v>
      </c>
      <c r="K131" s="124">
        <f>(G131/$G$17)*100</f>
        <v>13.032158144412872</v>
      </c>
      <c r="L131" s="122"/>
      <c r="M131" s="128">
        <f>D131-G131</f>
        <v>-7512</v>
      </c>
    </row>
    <row r="132" spans="2:13">
      <c r="B132" s="11"/>
      <c r="C132" s="11" t="s">
        <v>11</v>
      </c>
      <c r="D132" s="117">
        <f t="shared" ref="D132:D147" si="9">SUM(E132:F132)</f>
        <v>6970</v>
      </c>
      <c r="E132" s="73">
        <v>3708</v>
      </c>
      <c r="F132" s="73">
        <v>3262</v>
      </c>
      <c r="G132" s="117">
        <f t="shared" ref="G132:G139" si="10">SUM(H132:I132)</f>
        <v>7261</v>
      </c>
      <c r="H132" s="73">
        <v>3862</v>
      </c>
      <c r="I132" s="73">
        <v>3399</v>
      </c>
      <c r="J132" s="124">
        <f t="shared" ref="J132:J147" si="11">(D132/$D$17)*100</f>
        <v>3.860982473244555</v>
      </c>
      <c r="K132" s="124">
        <f t="shared" ref="K132:K147" si="12">(G132/$G$17)*100</f>
        <v>4.4273850318898553</v>
      </c>
      <c r="L132" s="122"/>
      <c r="M132" s="128">
        <f t="shared" ref="M132:M147" si="13">D132-G132</f>
        <v>-291</v>
      </c>
    </row>
    <row r="133" spans="2:13">
      <c r="B133" s="11"/>
      <c r="C133" s="11" t="s">
        <v>12</v>
      </c>
      <c r="D133" s="117">
        <f t="shared" si="9"/>
        <v>4920</v>
      </c>
      <c r="E133" s="73">
        <v>2505</v>
      </c>
      <c r="F133" s="73">
        <v>2415</v>
      </c>
      <c r="G133" s="117">
        <f t="shared" si="10"/>
        <v>5398</v>
      </c>
      <c r="H133" s="73">
        <v>2716</v>
      </c>
      <c r="I133" s="73">
        <v>2682</v>
      </c>
      <c r="J133" s="124">
        <f t="shared" si="11"/>
        <v>2.7253993928785092</v>
      </c>
      <c r="K133" s="124">
        <f t="shared" si="12"/>
        <v>3.2914232753259109</v>
      </c>
      <c r="L133" s="122"/>
      <c r="M133" s="128">
        <f t="shared" si="13"/>
        <v>-478</v>
      </c>
    </row>
    <row r="134" spans="2:13">
      <c r="B134" s="11"/>
      <c r="C134" s="11" t="s">
        <v>13</v>
      </c>
      <c r="D134" s="117">
        <f t="shared" si="9"/>
        <v>3208</v>
      </c>
      <c r="E134" s="73">
        <v>1686</v>
      </c>
      <c r="F134" s="73">
        <v>1522</v>
      </c>
      <c r="G134" s="117">
        <f t="shared" si="10"/>
        <v>5073</v>
      </c>
      <c r="H134" s="73">
        <v>2619</v>
      </c>
      <c r="I134" s="73">
        <v>2454</v>
      </c>
      <c r="J134" s="124">
        <f t="shared" si="11"/>
        <v>1.7770490350313533</v>
      </c>
      <c r="K134" s="124">
        <f t="shared" si="12"/>
        <v>3.0932549603053623</v>
      </c>
      <c r="L134" s="122"/>
      <c r="M134" s="128">
        <f t="shared" si="13"/>
        <v>-1865</v>
      </c>
    </row>
    <row r="135" spans="2:13" ht="15" customHeight="1">
      <c r="B135" s="11"/>
      <c r="C135" s="11" t="s">
        <v>23</v>
      </c>
      <c r="D135" s="117">
        <f t="shared" si="9"/>
        <v>3435</v>
      </c>
      <c r="E135" s="73">
        <v>1741</v>
      </c>
      <c r="F135" s="73">
        <v>1694</v>
      </c>
      <c r="G135" s="117">
        <f t="shared" si="10"/>
        <v>4392</v>
      </c>
      <c r="H135" s="73">
        <v>2229</v>
      </c>
      <c r="I135" s="73">
        <v>2163</v>
      </c>
      <c r="J135" s="124">
        <f t="shared" si="11"/>
        <v>1.9027940883206664</v>
      </c>
      <c r="K135" s="124">
        <f t="shared" si="12"/>
        <v>2.6780161217546126</v>
      </c>
      <c r="L135" s="122"/>
      <c r="M135" s="128">
        <f t="shared" si="13"/>
        <v>-957</v>
      </c>
    </row>
    <row r="136" spans="2:13">
      <c r="B136" s="11"/>
      <c r="C136" s="11" t="s">
        <v>24</v>
      </c>
      <c r="D136" s="117">
        <f t="shared" si="9"/>
        <v>43128</v>
      </c>
      <c r="E136" s="73">
        <v>22440</v>
      </c>
      <c r="F136" s="73">
        <v>20688</v>
      </c>
      <c r="G136" s="117">
        <f t="shared" si="10"/>
        <v>23147</v>
      </c>
      <c r="H136" s="73">
        <v>12136</v>
      </c>
      <c r="I136" s="73">
        <v>11011</v>
      </c>
      <c r="J136" s="124">
        <f t="shared" si="11"/>
        <v>23.890452239037469</v>
      </c>
      <c r="K136" s="124">
        <f t="shared" si="12"/>
        <v>14.113852270094268</v>
      </c>
      <c r="L136" s="122"/>
      <c r="M136" s="128">
        <f t="shared" si="13"/>
        <v>19981</v>
      </c>
    </row>
    <row r="137" spans="2:13" ht="15" customHeight="1">
      <c r="B137" s="11"/>
      <c r="C137" s="11" t="s">
        <v>26</v>
      </c>
      <c r="D137" s="117">
        <f t="shared" si="9"/>
        <v>6525</v>
      </c>
      <c r="E137" s="73">
        <v>3328</v>
      </c>
      <c r="F137" s="73">
        <v>3197</v>
      </c>
      <c r="G137" s="117">
        <f t="shared" si="10"/>
        <v>5296</v>
      </c>
      <c r="H137" s="73">
        <v>2712</v>
      </c>
      <c r="I137" s="73">
        <v>2584</v>
      </c>
      <c r="J137" s="124">
        <f t="shared" si="11"/>
        <v>3.614477853360218</v>
      </c>
      <c r="K137" s="124">
        <f t="shared" si="12"/>
        <v>3.2292289118425384</v>
      </c>
      <c r="L137" s="122"/>
      <c r="M137" s="128">
        <f t="shared" si="13"/>
        <v>1229</v>
      </c>
    </row>
    <row r="138" spans="2:13">
      <c r="B138" s="11"/>
      <c r="C138" s="11" t="s">
        <v>28</v>
      </c>
      <c r="D138" s="117">
        <f t="shared" si="9"/>
        <v>5859</v>
      </c>
      <c r="E138" s="73">
        <v>3035</v>
      </c>
      <c r="F138" s="73">
        <v>2824</v>
      </c>
      <c r="G138" s="117">
        <f t="shared" si="10"/>
        <v>5876</v>
      </c>
      <c r="H138" s="73">
        <v>3038</v>
      </c>
      <c r="I138" s="73">
        <v>2838</v>
      </c>
      <c r="J138" s="124">
        <f t="shared" si="11"/>
        <v>3.2455518379827608</v>
      </c>
      <c r="K138" s="124">
        <f t="shared" si="12"/>
        <v>3.5828831355715169</v>
      </c>
      <c r="L138" s="122"/>
      <c r="M138" s="128">
        <f t="shared" si="13"/>
        <v>-17</v>
      </c>
    </row>
    <row r="139" spans="2:13">
      <c r="B139" s="11"/>
      <c r="C139" s="11" t="s">
        <v>29</v>
      </c>
      <c r="D139" s="117">
        <f t="shared" si="9"/>
        <v>3088</v>
      </c>
      <c r="E139" s="73">
        <v>1617</v>
      </c>
      <c r="F139" s="73">
        <v>1471</v>
      </c>
      <c r="G139" s="117">
        <f t="shared" si="10"/>
        <v>3564</v>
      </c>
      <c r="H139" s="73">
        <v>1857</v>
      </c>
      <c r="I139" s="73">
        <v>1707</v>
      </c>
      <c r="J139" s="124">
        <f t="shared" si="11"/>
        <v>1.7105758791074872</v>
      </c>
      <c r="K139" s="124">
        <f t="shared" si="12"/>
        <v>2.1731442299484152</v>
      </c>
      <c r="L139" s="122"/>
      <c r="M139" s="128">
        <f t="shared" si="13"/>
        <v>-476</v>
      </c>
    </row>
    <row r="140" spans="2:13">
      <c r="B140" s="11"/>
      <c r="C140" s="11" t="s">
        <v>30</v>
      </c>
      <c r="D140" s="117">
        <f t="shared" si="9"/>
        <v>6625</v>
      </c>
      <c r="E140" s="73">
        <v>3434</v>
      </c>
      <c r="F140" s="73">
        <v>3191</v>
      </c>
      <c r="G140" s="117">
        <f t="shared" ref="G140:G147" si="14">SUM(H140:I140)</f>
        <v>8080</v>
      </c>
      <c r="H140" s="73">
        <v>4226</v>
      </c>
      <c r="I140" s="73">
        <v>3854</v>
      </c>
      <c r="J140" s="124">
        <f t="shared" si="11"/>
        <v>3.6698721499634401</v>
      </c>
      <c r="K140" s="124">
        <f t="shared" si="12"/>
        <v>4.9267691857416374</v>
      </c>
      <c r="L140" s="122"/>
      <c r="M140" s="128">
        <f t="shared" si="13"/>
        <v>-1455</v>
      </c>
    </row>
    <row r="141" spans="2:13">
      <c r="B141" s="11"/>
      <c r="C141" s="11" t="s">
        <v>32</v>
      </c>
      <c r="D141" s="117">
        <f t="shared" si="9"/>
        <v>3893</v>
      </c>
      <c r="E141" s="73">
        <v>2034</v>
      </c>
      <c r="F141" s="73">
        <v>1859</v>
      </c>
      <c r="G141" s="117">
        <f t="shared" si="14"/>
        <v>4773</v>
      </c>
      <c r="H141" s="73">
        <v>2505</v>
      </c>
      <c r="I141" s="73">
        <v>2268</v>
      </c>
      <c r="J141" s="124">
        <f t="shared" si="11"/>
        <v>2.1564999667634219</v>
      </c>
      <c r="K141" s="124">
        <f t="shared" si="12"/>
        <v>2.9103303618248555</v>
      </c>
      <c r="L141" s="122"/>
      <c r="M141" s="128">
        <f t="shared" si="13"/>
        <v>-880</v>
      </c>
    </row>
    <row r="142" spans="2:13">
      <c r="B142" s="11"/>
      <c r="C142" s="11" t="s">
        <v>37</v>
      </c>
      <c r="D142" s="117">
        <f t="shared" si="9"/>
        <v>12218</v>
      </c>
      <c r="E142" s="73">
        <v>6351</v>
      </c>
      <c r="F142" s="73">
        <v>5867</v>
      </c>
      <c r="G142" s="117">
        <f t="shared" si="14"/>
        <v>10369</v>
      </c>
      <c r="H142" s="73">
        <v>5395</v>
      </c>
      <c r="I142" s="73">
        <v>4974</v>
      </c>
      <c r="J142" s="124">
        <f t="shared" si="11"/>
        <v>6.7680751589816319</v>
      </c>
      <c r="K142" s="124">
        <f t="shared" si="12"/>
        <v>6.3224838721479006</v>
      </c>
      <c r="L142" s="122"/>
      <c r="M142" s="128">
        <f t="shared" si="13"/>
        <v>1849</v>
      </c>
    </row>
    <row r="143" spans="2:13">
      <c r="B143" s="11"/>
      <c r="C143" s="11" t="s">
        <v>38</v>
      </c>
      <c r="D143" s="117">
        <f t="shared" si="9"/>
        <v>38126</v>
      </c>
      <c r="E143" s="73">
        <v>19785</v>
      </c>
      <c r="F143" s="73">
        <v>18341</v>
      </c>
      <c r="G143" s="117">
        <f t="shared" si="14"/>
        <v>33630</v>
      </c>
      <c r="H143" s="73">
        <v>17376</v>
      </c>
      <c r="I143" s="73">
        <v>16254</v>
      </c>
      <c r="J143" s="124">
        <f t="shared" si="11"/>
        <v>21.119629522944315</v>
      </c>
      <c r="K143" s="124">
        <f t="shared" si="12"/>
        <v>20.50584748966476</v>
      </c>
      <c r="L143" s="122"/>
      <c r="M143" s="128">
        <f t="shared" si="13"/>
        <v>4496</v>
      </c>
    </row>
    <row r="144" spans="2:13">
      <c r="B144" s="11"/>
      <c r="C144" s="11" t="s">
        <v>42</v>
      </c>
      <c r="D144" s="117">
        <f t="shared" si="9"/>
        <v>1422</v>
      </c>
      <c r="E144" s="73">
        <v>740</v>
      </c>
      <c r="F144" s="73">
        <v>682</v>
      </c>
      <c r="G144" s="117">
        <f t="shared" si="14"/>
        <v>1142</v>
      </c>
      <c r="H144" s="73">
        <v>597</v>
      </c>
      <c r="I144" s="73">
        <v>545</v>
      </c>
      <c r="J144" s="124">
        <f t="shared" si="11"/>
        <v>0.78770689769781299</v>
      </c>
      <c r="K144" s="124">
        <f t="shared" si="12"/>
        <v>0.69633297154912743</v>
      </c>
      <c r="L144" s="122"/>
      <c r="M144" s="128">
        <f t="shared" si="13"/>
        <v>280</v>
      </c>
    </row>
    <row r="145" spans="2:17">
      <c r="B145" s="11"/>
      <c r="C145" s="11" t="s">
        <v>44</v>
      </c>
      <c r="D145" s="117">
        <f t="shared" si="9"/>
        <v>10791</v>
      </c>
      <c r="E145" s="73">
        <v>5628</v>
      </c>
      <c r="F145" s="73">
        <v>5163</v>
      </c>
      <c r="G145" s="117">
        <f t="shared" si="14"/>
        <v>11551</v>
      </c>
      <c r="H145" s="73">
        <v>6010</v>
      </c>
      <c r="I145" s="73">
        <v>5541</v>
      </c>
      <c r="J145" s="124">
        <f t="shared" si="11"/>
        <v>5.977598546453657</v>
      </c>
      <c r="K145" s="124">
        <f t="shared" si="12"/>
        <v>7.0432067901610953</v>
      </c>
      <c r="L145" s="122"/>
      <c r="M145" s="128">
        <f t="shared" si="13"/>
        <v>-760</v>
      </c>
    </row>
    <row r="146" spans="2:17">
      <c r="B146" s="11"/>
      <c r="C146" s="11" t="s">
        <v>45</v>
      </c>
      <c r="D146" s="117">
        <f t="shared" si="9"/>
        <v>7350</v>
      </c>
      <c r="E146" s="73">
        <v>3875</v>
      </c>
      <c r="F146" s="73">
        <v>3475</v>
      </c>
      <c r="G146" s="117">
        <f t="shared" si="14"/>
        <v>8515</v>
      </c>
      <c r="H146" s="73">
        <v>4448</v>
      </c>
      <c r="I146" s="73">
        <v>4067</v>
      </c>
      <c r="J146" s="124">
        <f t="shared" si="11"/>
        <v>4.071480800336797</v>
      </c>
      <c r="K146" s="124">
        <f t="shared" si="12"/>
        <v>5.1920098535383712</v>
      </c>
      <c r="L146" s="122"/>
      <c r="M146" s="128">
        <f t="shared" si="13"/>
        <v>-1165</v>
      </c>
    </row>
    <row r="147" spans="2:17">
      <c r="B147" s="11"/>
      <c r="C147" s="11" t="s">
        <v>46</v>
      </c>
      <c r="D147" s="117">
        <f t="shared" si="9"/>
        <v>797</v>
      </c>
      <c r="E147" s="73">
        <v>397</v>
      </c>
      <c r="F147" s="73">
        <v>400</v>
      </c>
      <c r="G147" s="117">
        <f t="shared" si="14"/>
        <v>692</v>
      </c>
      <c r="H147" s="73">
        <v>351</v>
      </c>
      <c r="I147" s="73">
        <v>341</v>
      </c>
      <c r="J147" s="124">
        <f t="shared" si="11"/>
        <v>0.44149254392767723</v>
      </c>
      <c r="K147" s="124">
        <f t="shared" si="12"/>
        <v>0.42194607382836796</v>
      </c>
      <c r="L147" s="122"/>
      <c r="M147" s="128">
        <f t="shared" si="13"/>
        <v>105</v>
      </c>
    </row>
    <row r="148" spans="2:17" ht="9" customHeight="1">
      <c r="B148" s="102"/>
      <c r="C148" s="102"/>
      <c r="D148" s="118"/>
      <c r="E148" s="118"/>
      <c r="F148" s="118"/>
      <c r="G148" s="118"/>
      <c r="H148" s="118"/>
      <c r="I148" s="118"/>
      <c r="J148" s="125"/>
      <c r="K148" s="125"/>
      <c r="L148" s="126"/>
      <c r="M148" s="129"/>
    </row>
    <row r="154" spans="2:17" ht="26.25" customHeight="1"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</row>
    <row r="155" spans="2:17">
      <c r="B155" s="11"/>
      <c r="C155" s="11"/>
      <c r="D155" s="68"/>
      <c r="E155" s="68"/>
      <c r="F155" s="69"/>
      <c r="G155" s="68"/>
      <c r="H155" s="68"/>
      <c r="I155" s="11"/>
    </row>
    <row r="156" spans="2:17" ht="19.5" customHeight="1">
      <c r="B156" s="295"/>
      <c r="C156" s="295"/>
      <c r="D156" s="136"/>
      <c r="E156" s="136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</row>
    <row r="157" spans="2:17" ht="31.5" customHeight="1">
      <c r="B157" s="295"/>
      <c r="C157" s="295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2"/>
      <c r="O157" s="312"/>
      <c r="P157" s="311"/>
      <c r="Q157" s="311"/>
    </row>
    <row r="158" spans="2:17" ht="31.5" customHeight="1">
      <c r="B158" s="295"/>
      <c r="C158" s="295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2:17" ht="11.25" customHeight="1">
      <c r="B159" s="295"/>
      <c r="C159" s="295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2:17" ht="8.25" customHeight="1">
      <c r="B160" s="65"/>
      <c r="C160" s="65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</row>
    <row r="161" spans="2:67" ht="15">
      <c r="B161" s="11"/>
      <c r="C161" s="75"/>
      <c r="D161" s="75"/>
      <c r="E161" s="75"/>
      <c r="F161" s="139"/>
      <c r="G161" s="49"/>
      <c r="H161" s="49"/>
      <c r="I161" s="49"/>
      <c r="J161" s="49"/>
      <c r="K161" s="49"/>
      <c r="L161" s="49"/>
      <c r="M161" s="49"/>
      <c r="N161" s="49"/>
      <c r="O161" s="49"/>
      <c r="P161" s="26"/>
      <c r="Q161" s="26"/>
      <c r="S161" s="56"/>
      <c r="AY161"/>
      <c r="AZ161"/>
      <c r="BA161"/>
      <c r="BB161"/>
      <c r="BC161"/>
      <c r="BD161"/>
      <c r="BE161"/>
      <c r="BF161"/>
      <c r="BG161"/>
      <c r="BH161"/>
      <c r="BI161"/>
    </row>
    <row r="162" spans="2:67" ht="15">
      <c r="B162" s="11"/>
      <c r="C162" s="11"/>
      <c r="D162" s="75"/>
      <c r="E162" s="75"/>
      <c r="F162" s="139"/>
      <c r="G162" s="49"/>
      <c r="H162" s="49"/>
      <c r="I162" s="49"/>
      <c r="J162" s="49"/>
      <c r="K162" s="49"/>
      <c r="L162" s="49"/>
      <c r="M162" s="49"/>
      <c r="N162" s="49"/>
      <c r="O162" s="49"/>
      <c r="P162" s="26"/>
      <c r="Q162" s="26"/>
      <c r="R162" s="143"/>
      <c r="AW162"/>
      <c r="AX162"/>
      <c r="AY162"/>
      <c r="AZ162"/>
      <c r="BA162"/>
      <c r="BB162"/>
      <c r="BC162"/>
      <c r="BD162"/>
      <c r="BE162"/>
      <c r="BG162"/>
      <c r="BH162"/>
      <c r="BI162"/>
      <c r="BJ162"/>
      <c r="BK162"/>
      <c r="BL162"/>
      <c r="BM162"/>
      <c r="BN162"/>
      <c r="BO162"/>
    </row>
    <row r="163" spans="2:67" ht="15">
      <c r="B163" s="11"/>
      <c r="C163" s="11"/>
      <c r="D163" s="75"/>
      <c r="E163" s="75"/>
      <c r="F163" s="139"/>
      <c r="G163" s="49"/>
      <c r="H163" s="49"/>
      <c r="I163" s="49"/>
      <c r="J163" s="49"/>
      <c r="K163" s="49"/>
      <c r="L163" s="49"/>
      <c r="M163" s="49"/>
      <c r="N163" s="26"/>
      <c r="O163" s="49"/>
      <c r="P163" s="26"/>
      <c r="Q163" s="26"/>
      <c r="R163" s="143"/>
      <c r="S163" s="83"/>
      <c r="T163" s="11"/>
      <c r="AW163"/>
      <c r="AX163"/>
      <c r="AY163"/>
      <c r="AZ163"/>
      <c r="BA163"/>
      <c r="BB163"/>
      <c r="BC163"/>
      <c r="BD163"/>
      <c r="BE163"/>
      <c r="BG163"/>
      <c r="BH163"/>
      <c r="BI163"/>
      <c r="BJ163"/>
      <c r="BK163"/>
      <c r="BL163"/>
      <c r="BM163"/>
      <c r="BN163"/>
      <c r="BO163"/>
    </row>
    <row r="164" spans="2:67" ht="15">
      <c r="B164" s="11"/>
      <c r="C164" s="11"/>
      <c r="D164" s="75"/>
      <c r="E164" s="75"/>
      <c r="F164" s="139"/>
      <c r="G164" s="49"/>
      <c r="H164" s="49"/>
      <c r="I164" s="49"/>
      <c r="J164" s="49"/>
      <c r="K164" s="49"/>
      <c r="L164" s="49"/>
      <c r="M164" s="49"/>
      <c r="N164" s="49"/>
      <c r="O164" s="49"/>
      <c r="P164" s="26"/>
      <c r="Q164" s="26"/>
      <c r="R164" s="143"/>
      <c r="T164" s="11"/>
      <c r="AW164"/>
      <c r="AX164"/>
      <c r="AY164"/>
      <c r="AZ164"/>
      <c r="BA164"/>
      <c r="BB164"/>
      <c r="BC164"/>
      <c r="BD164"/>
      <c r="BE164"/>
      <c r="BG164"/>
      <c r="BH164"/>
      <c r="BI164"/>
      <c r="BJ164"/>
      <c r="BK164"/>
      <c r="BL164"/>
      <c r="BM164"/>
      <c r="BN164"/>
      <c r="BO164"/>
    </row>
    <row r="165" spans="2:67" ht="15">
      <c r="B165" s="11"/>
      <c r="C165" s="11"/>
      <c r="D165" s="75"/>
      <c r="E165" s="75"/>
      <c r="F165" s="139"/>
      <c r="G165" s="49"/>
      <c r="H165" s="49"/>
      <c r="I165" s="49"/>
      <c r="J165" s="49"/>
      <c r="K165" s="49"/>
      <c r="L165" s="49"/>
      <c r="M165" s="49"/>
      <c r="N165" s="49"/>
      <c r="O165" s="49"/>
      <c r="P165" s="26"/>
      <c r="Q165" s="26"/>
      <c r="R165" s="143"/>
      <c r="T165" s="11"/>
      <c r="AW165"/>
      <c r="AX165"/>
      <c r="AY165"/>
      <c r="AZ165"/>
      <c r="BA165"/>
      <c r="BB165"/>
      <c r="BC165"/>
      <c r="BD165"/>
      <c r="BE165"/>
      <c r="BG165"/>
      <c r="BH165"/>
      <c r="BI165"/>
      <c r="BJ165"/>
      <c r="BK165"/>
      <c r="BL165"/>
      <c r="BM165"/>
      <c r="BN165"/>
      <c r="BO165"/>
    </row>
    <row r="166" spans="2:67" ht="15">
      <c r="B166" s="11"/>
      <c r="C166" s="11"/>
      <c r="D166" s="75"/>
      <c r="E166" s="75"/>
      <c r="F166" s="139"/>
      <c r="G166" s="49"/>
      <c r="H166" s="26"/>
      <c r="I166" s="49"/>
      <c r="J166" s="49"/>
      <c r="K166" s="49"/>
      <c r="L166" s="49"/>
      <c r="M166" s="49"/>
      <c r="N166" s="49"/>
      <c r="O166" s="49"/>
      <c r="P166" s="26"/>
      <c r="Q166" s="26"/>
      <c r="R166" s="143"/>
      <c r="T166" s="11"/>
      <c r="AW166"/>
      <c r="AX166"/>
      <c r="AY166"/>
      <c r="AZ166"/>
      <c r="BA166"/>
      <c r="BB166"/>
      <c r="BC166"/>
      <c r="BD166"/>
      <c r="BE166"/>
      <c r="BG166"/>
      <c r="BH166"/>
      <c r="BI166"/>
      <c r="BJ166"/>
      <c r="BK166"/>
      <c r="BL166"/>
      <c r="BM166"/>
      <c r="BN166"/>
      <c r="BO166"/>
    </row>
    <row r="167" spans="2:67" ht="15">
      <c r="B167" s="11"/>
      <c r="C167" s="11"/>
      <c r="D167" s="75"/>
      <c r="E167" s="75"/>
      <c r="F167" s="139"/>
      <c r="G167" s="49"/>
      <c r="H167" s="49"/>
      <c r="I167" s="49"/>
      <c r="J167" s="49"/>
      <c r="K167" s="49"/>
      <c r="L167" s="49"/>
      <c r="M167" s="49"/>
      <c r="N167" s="26"/>
      <c r="O167" s="26"/>
      <c r="P167" s="26"/>
      <c r="Q167" s="26"/>
      <c r="R167" s="143"/>
      <c r="T167" s="11"/>
      <c r="AW167"/>
      <c r="AX167"/>
      <c r="AY167"/>
      <c r="AZ167"/>
      <c r="BA167"/>
      <c r="BB167"/>
      <c r="BC167"/>
      <c r="BD167"/>
      <c r="BE167"/>
      <c r="BG167"/>
      <c r="BH167"/>
      <c r="BI167"/>
      <c r="BJ167"/>
      <c r="BK167"/>
      <c r="BL167"/>
      <c r="BM167"/>
      <c r="BN167"/>
      <c r="BO167"/>
    </row>
    <row r="168" spans="2:67" ht="15">
      <c r="B168" s="11"/>
      <c r="C168" s="11"/>
      <c r="D168" s="75"/>
      <c r="E168" s="75"/>
      <c r="F168" s="139"/>
      <c r="G168" s="49"/>
      <c r="H168" s="49"/>
      <c r="I168" s="49"/>
      <c r="J168" s="49"/>
      <c r="K168" s="49"/>
      <c r="L168" s="49"/>
      <c r="M168" s="49"/>
      <c r="N168" s="49"/>
      <c r="O168" s="49"/>
      <c r="P168" s="26"/>
      <c r="Q168" s="26"/>
      <c r="R168" s="143"/>
      <c r="T168" s="11"/>
      <c r="AW168"/>
      <c r="AX168"/>
      <c r="AY168"/>
      <c r="AZ168"/>
      <c r="BA168"/>
      <c r="BB168"/>
      <c r="BC168"/>
      <c r="BD168"/>
      <c r="BE168"/>
      <c r="BG168"/>
      <c r="BH168"/>
      <c r="BI168"/>
      <c r="BJ168"/>
      <c r="BK168"/>
      <c r="BL168"/>
      <c r="BM168"/>
      <c r="BN168"/>
      <c r="BO168"/>
    </row>
    <row r="169" spans="2:67" ht="15">
      <c r="B169" s="11"/>
      <c r="C169" s="11"/>
      <c r="D169" s="75"/>
      <c r="E169" s="75"/>
      <c r="F169" s="139"/>
      <c r="G169" s="49"/>
      <c r="H169" s="26"/>
      <c r="I169" s="49"/>
      <c r="J169" s="49"/>
      <c r="K169" s="49"/>
      <c r="L169" s="49"/>
      <c r="M169" s="49"/>
      <c r="N169" s="26"/>
      <c r="O169" s="26"/>
      <c r="P169" s="26"/>
      <c r="Q169" s="26"/>
      <c r="R169" s="143"/>
      <c r="T169" s="11"/>
      <c r="AW169"/>
      <c r="AX169"/>
      <c r="AY169"/>
      <c r="AZ169"/>
      <c r="BA169"/>
      <c r="BB169"/>
      <c r="BC169"/>
      <c r="BD169"/>
      <c r="BE169"/>
      <c r="BG169"/>
      <c r="BH169"/>
      <c r="BI169"/>
      <c r="BJ169"/>
      <c r="BK169"/>
      <c r="BL169"/>
      <c r="BM169"/>
      <c r="BN169"/>
      <c r="BO169"/>
    </row>
    <row r="170" spans="2:67" ht="15">
      <c r="B170" s="11"/>
      <c r="C170" s="11"/>
      <c r="D170" s="75"/>
      <c r="E170" s="75"/>
      <c r="F170" s="139"/>
      <c r="G170" s="49"/>
      <c r="H170" s="49"/>
      <c r="I170" s="49"/>
      <c r="J170" s="49"/>
      <c r="K170" s="49"/>
      <c r="L170" s="49"/>
      <c r="M170" s="49"/>
      <c r="N170" s="49"/>
      <c r="O170" s="49"/>
      <c r="P170" s="26"/>
      <c r="Q170" s="26"/>
      <c r="R170" s="143"/>
      <c r="T170" s="11"/>
      <c r="AW170"/>
      <c r="AX170"/>
      <c r="AY170"/>
      <c r="AZ170"/>
      <c r="BA170"/>
      <c r="BB170"/>
      <c r="BC170"/>
      <c r="BD170"/>
      <c r="BE170"/>
      <c r="BG170"/>
      <c r="BH170"/>
      <c r="BI170"/>
      <c r="BJ170"/>
      <c r="BK170"/>
      <c r="BL170"/>
      <c r="BM170"/>
      <c r="BN170"/>
      <c r="BO170"/>
    </row>
    <row r="171" spans="2:67" ht="15">
      <c r="B171" s="11"/>
      <c r="C171" s="11"/>
      <c r="D171" s="75"/>
      <c r="E171" s="75"/>
      <c r="F171" s="139"/>
      <c r="G171" s="49"/>
      <c r="H171" s="49"/>
      <c r="I171" s="49"/>
      <c r="J171" s="49"/>
      <c r="K171" s="49"/>
      <c r="L171" s="49"/>
      <c r="M171" s="49"/>
      <c r="N171" s="26"/>
      <c r="O171" s="26"/>
      <c r="P171" s="26"/>
      <c r="Q171" s="26"/>
      <c r="R171" s="143"/>
      <c r="T171" s="11"/>
      <c r="AW171"/>
      <c r="AX171"/>
      <c r="AY171"/>
      <c r="AZ171"/>
      <c r="BA171"/>
      <c r="BB171"/>
      <c r="BC171"/>
      <c r="BD171"/>
      <c r="BE171"/>
      <c r="BG171"/>
      <c r="BH171"/>
      <c r="BI171"/>
      <c r="BJ171"/>
      <c r="BK171"/>
      <c r="BL171"/>
      <c r="BM171"/>
      <c r="BN171"/>
      <c r="BO171"/>
    </row>
    <row r="172" spans="2:67" ht="15">
      <c r="B172" s="11"/>
      <c r="C172" s="11"/>
      <c r="D172" s="75"/>
      <c r="E172" s="75"/>
      <c r="F172" s="139"/>
      <c r="G172" s="49"/>
      <c r="H172" s="49"/>
      <c r="I172" s="49"/>
      <c r="J172" s="49"/>
      <c r="K172" s="49"/>
      <c r="L172" s="49"/>
      <c r="M172" s="49"/>
      <c r="N172" s="26"/>
      <c r="O172" s="49"/>
      <c r="P172" s="26"/>
      <c r="Q172" s="26"/>
      <c r="R172" s="143"/>
      <c r="T172" s="11"/>
      <c r="AW172"/>
      <c r="AX172"/>
      <c r="AY172"/>
      <c r="AZ172"/>
      <c r="BA172"/>
      <c r="BB172"/>
      <c r="BC172"/>
      <c r="BD172"/>
      <c r="BE172"/>
      <c r="BG172"/>
      <c r="BH172"/>
      <c r="BI172"/>
      <c r="BJ172"/>
      <c r="BK172"/>
      <c r="BL172"/>
      <c r="BM172"/>
      <c r="BN172"/>
      <c r="BO172"/>
    </row>
    <row r="173" spans="2:67" ht="15">
      <c r="B173" s="11"/>
      <c r="C173" s="11"/>
      <c r="D173" s="75"/>
      <c r="E173" s="75"/>
      <c r="F173" s="139"/>
      <c r="G173" s="49"/>
      <c r="H173" s="49"/>
      <c r="I173" s="49"/>
      <c r="J173" s="49"/>
      <c r="K173" s="49"/>
      <c r="L173" s="49"/>
      <c r="M173" s="49"/>
      <c r="N173" s="49"/>
      <c r="O173" s="49"/>
      <c r="P173" s="26"/>
      <c r="Q173" s="26"/>
      <c r="R173" s="143"/>
      <c r="T173" s="11"/>
      <c r="AW173"/>
      <c r="AX173"/>
      <c r="AY173"/>
      <c r="AZ173"/>
      <c r="BA173"/>
      <c r="BB173"/>
      <c r="BC173"/>
      <c r="BD173"/>
      <c r="BE173"/>
      <c r="BG173"/>
      <c r="BH173"/>
      <c r="BI173"/>
      <c r="BJ173"/>
      <c r="BK173"/>
      <c r="BL173"/>
      <c r="BM173"/>
      <c r="BN173"/>
      <c r="BO173"/>
    </row>
    <row r="174" spans="2:67" ht="15">
      <c r="B174" s="11"/>
      <c r="C174" s="11"/>
      <c r="D174" s="75"/>
      <c r="E174" s="75"/>
      <c r="F174" s="139"/>
      <c r="G174" s="49"/>
      <c r="H174" s="26"/>
      <c r="I174" s="26"/>
      <c r="J174" s="49"/>
      <c r="K174" s="49"/>
      <c r="L174" s="49"/>
      <c r="M174" s="49"/>
      <c r="N174" s="26"/>
      <c r="O174" s="26"/>
      <c r="P174" s="26"/>
      <c r="Q174" s="26"/>
      <c r="R174" s="143"/>
      <c r="T174" s="11"/>
      <c r="AW174"/>
      <c r="AX174"/>
      <c r="AY174"/>
      <c r="AZ174"/>
      <c r="BA174"/>
      <c r="BB174"/>
      <c r="BC174"/>
      <c r="BD174"/>
      <c r="BE174"/>
      <c r="BG174"/>
      <c r="BH174"/>
      <c r="BI174"/>
      <c r="BJ174"/>
      <c r="BK174"/>
      <c r="BL174"/>
      <c r="BM174"/>
      <c r="BN174"/>
      <c r="BO174"/>
    </row>
    <row r="175" spans="2:67" ht="15">
      <c r="B175" s="11"/>
      <c r="C175" s="11"/>
      <c r="D175" s="75"/>
      <c r="E175" s="75"/>
      <c r="F175" s="139"/>
      <c r="G175" s="49"/>
      <c r="H175" s="49"/>
      <c r="I175" s="49"/>
      <c r="J175" s="49"/>
      <c r="K175" s="49"/>
      <c r="L175" s="49"/>
      <c r="M175" s="49"/>
      <c r="N175" s="49"/>
      <c r="O175" s="49"/>
      <c r="P175" s="26"/>
      <c r="Q175" s="26"/>
      <c r="R175" s="143"/>
      <c r="T175" s="11"/>
      <c r="AW175"/>
      <c r="AX175"/>
      <c r="AY175"/>
      <c r="AZ175"/>
      <c r="BA175"/>
      <c r="BB175"/>
      <c r="BC175"/>
      <c r="BD175"/>
      <c r="BE175"/>
      <c r="BG175"/>
      <c r="BH175"/>
      <c r="BI175"/>
      <c r="BJ175"/>
      <c r="BK175"/>
      <c r="BL175"/>
      <c r="BM175"/>
      <c r="BN175"/>
      <c r="BO175"/>
    </row>
    <row r="176" spans="2:67" ht="15">
      <c r="B176" s="11"/>
      <c r="C176" s="11"/>
      <c r="D176" s="75"/>
      <c r="E176" s="75"/>
      <c r="F176" s="139"/>
      <c r="G176" s="49"/>
      <c r="H176" s="49"/>
      <c r="I176" s="49"/>
      <c r="J176" s="49"/>
      <c r="K176" s="49"/>
      <c r="L176" s="49"/>
      <c r="M176" s="49"/>
      <c r="N176" s="26"/>
      <c r="O176" s="26"/>
      <c r="P176" s="26"/>
      <c r="Q176" s="26"/>
      <c r="R176" s="143"/>
      <c r="T176" s="11"/>
      <c r="AW176"/>
      <c r="AX176"/>
      <c r="AY176"/>
      <c r="AZ176"/>
      <c r="BA176"/>
      <c r="BB176"/>
      <c r="BC176"/>
      <c r="BD176"/>
      <c r="BE176"/>
      <c r="BG176"/>
      <c r="BH176"/>
      <c r="BI176"/>
      <c r="BJ176"/>
      <c r="BK176"/>
      <c r="BL176"/>
      <c r="BM176"/>
      <c r="BN176"/>
      <c r="BO176"/>
    </row>
    <row r="177" spans="2:67" ht="15">
      <c r="B177" s="11"/>
      <c r="C177" s="11"/>
      <c r="D177" s="75"/>
      <c r="E177" s="75"/>
      <c r="F177" s="139"/>
      <c r="G177" s="49"/>
      <c r="H177" s="49"/>
      <c r="I177" s="49"/>
      <c r="J177" s="49"/>
      <c r="K177" s="49"/>
      <c r="L177" s="49"/>
      <c r="M177" s="49"/>
      <c r="N177" s="49"/>
      <c r="O177" s="49"/>
      <c r="P177" s="26"/>
      <c r="Q177" s="26"/>
      <c r="R177" s="143"/>
      <c r="AW177"/>
      <c r="AX177"/>
      <c r="AY177"/>
      <c r="AZ177"/>
      <c r="BA177"/>
      <c r="BB177"/>
      <c r="BC177"/>
      <c r="BD177"/>
      <c r="BE177"/>
      <c r="BG177"/>
      <c r="BH177"/>
      <c r="BI177"/>
      <c r="BJ177"/>
      <c r="BK177"/>
      <c r="BL177"/>
      <c r="BM177"/>
      <c r="BN177"/>
      <c r="BO177"/>
    </row>
    <row r="178" spans="2:67" ht="15">
      <c r="B178" s="11"/>
      <c r="C178" s="11"/>
      <c r="D178" s="75"/>
      <c r="E178" s="75"/>
      <c r="F178" s="139"/>
      <c r="G178" s="49"/>
      <c r="H178" s="49"/>
      <c r="I178" s="49"/>
      <c r="J178" s="49"/>
      <c r="K178" s="49"/>
      <c r="L178" s="49"/>
      <c r="M178" s="49"/>
      <c r="N178" s="26"/>
      <c r="O178" s="26"/>
      <c r="P178" s="26"/>
      <c r="Q178" s="26"/>
      <c r="R178" s="143"/>
      <c r="T178" s="139"/>
      <c r="U178" s="49"/>
      <c r="V178" s="49"/>
      <c r="W178" s="49"/>
      <c r="X178" s="49"/>
      <c r="AW178"/>
      <c r="AX178"/>
      <c r="AY178"/>
      <c r="AZ178"/>
      <c r="BA178"/>
      <c r="BB178"/>
      <c r="BC178"/>
      <c r="BD178"/>
      <c r="BE178"/>
      <c r="BG178"/>
      <c r="BH178"/>
      <c r="BI178"/>
      <c r="BJ178"/>
      <c r="BK178"/>
      <c r="BL178"/>
      <c r="BM178"/>
      <c r="BN178"/>
      <c r="BO178"/>
    </row>
    <row r="179" spans="2:67" ht="15">
      <c r="B179" s="11"/>
      <c r="C179" s="11"/>
      <c r="D179" s="75"/>
      <c r="E179" s="75"/>
      <c r="F179" s="139"/>
      <c r="G179" s="49"/>
      <c r="H179" s="49"/>
      <c r="I179" s="26"/>
      <c r="J179" s="49"/>
      <c r="K179" s="49"/>
      <c r="L179" s="49"/>
      <c r="M179" s="49"/>
      <c r="N179" s="26"/>
      <c r="O179" s="26"/>
      <c r="P179" s="26"/>
      <c r="Q179" s="26"/>
      <c r="R179" s="143"/>
      <c r="AW179"/>
      <c r="AX179"/>
      <c r="AY179"/>
      <c r="AZ179"/>
      <c r="BA179"/>
      <c r="BB179"/>
      <c r="BC179"/>
      <c r="BD179"/>
      <c r="BE179"/>
      <c r="BG179"/>
      <c r="BH179"/>
      <c r="BI179"/>
      <c r="BJ179"/>
      <c r="BK179"/>
      <c r="BL179"/>
      <c r="BM179"/>
      <c r="BN179"/>
      <c r="BO179"/>
    </row>
    <row r="180" spans="2:67" ht="8.25" customHeight="1">
      <c r="AW180"/>
      <c r="AX180"/>
      <c r="AY180"/>
      <c r="AZ180"/>
      <c r="BA180"/>
      <c r="BB180"/>
      <c r="BC180"/>
      <c r="BD180"/>
      <c r="BE180"/>
      <c r="BG180"/>
      <c r="BH180"/>
      <c r="BI180"/>
      <c r="BJ180"/>
      <c r="BK180"/>
      <c r="BL180"/>
      <c r="BM180"/>
      <c r="BN180"/>
      <c r="BO180"/>
    </row>
    <row r="181" spans="2:67">
      <c r="T181" s="49"/>
      <c r="U181" s="49"/>
      <c r="V181" s="49"/>
      <c r="W181" s="49"/>
      <c r="X181" s="49"/>
      <c r="Y181" s="81"/>
    </row>
    <row r="184" spans="2:67" ht="33.75" customHeight="1"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</row>
    <row r="185" spans="2:67">
      <c r="B185" s="11"/>
      <c r="C185" s="309"/>
      <c r="D185" s="309"/>
      <c r="E185" s="309"/>
      <c r="F185" s="309"/>
      <c r="G185" s="39"/>
      <c r="H185" s="11"/>
      <c r="I185" s="11"/>
      <c r="J185" s="11"/>
      <c r="K185" s="11"/>
      <c r="L185" s="11"/>
    </row>
    <row r="186" spans="2:67" ht="18.75" customHeight="1">
      <c r="B186" s="294"/>
      <c r="C186" s="294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</row>
    <row r="187" spans="2:67" ht="15.75" customHeight="1">
      <c r="B187" s="294"/>
      <c r="C187" s="294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</row>
    <row r="188" spans="2:67" ht="15.75" customHeight="1">
      <c r="B188" s="294"/>
      <c r="C188" s="294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89" spans="2:67" ht="9" customHeight="1">
      <c r="B189" s="65"/>
      <c r="C189" s="10"/>
      <c r="D189" s="137"/>
      <c r="E189" s="140"/>
      <c r="F189" s="140"/>
      <c r="G189" s="137"/>
      <c r="H189" s="137"/>
      <c r="I189" s="137"/>
      <c r="J189" s="137"/>
      <c r="K189" s="137"/>
      <c r="L189" s="137"/>
      <c r="M189" s="137"/>
      <c r="N189" s="11"/>
    </row>
    <row r="190" spans="2:67">
      <c r="B190" s="11"/>
      <c r="C190" s="11"/>
      <c r="D190" s="138"/>
      <c r="E190" s="138"/>
      <c r="F190" s="138"/>
      <c r="G190" s="138"/>
      <c r="H190" s="138"/>
      <c r="I190" s="138"/>
      <c r="J190" s="142"/>
      <c r="K190" s="138"/>
      <c r="L190" s="138"/>
      <c r="M190" s="138"/>
      <c r="N190" s="49"/>
    </row>
    <row r="191" spans="2:67">
      <c r="B191" s="11"/>
      <c r="C191" s="11"/>
      <c r="D191" s="138"/>
      <c r="E191" s="138"/>
      <c r="F191" s="138"/>
      <c r="G191" s="138"/>
      <c r="H191" s="138"/>
      <c r="I191" s="138"/>
      <c r="J191" s="142"/>
      <c r="K191" s="138"/>
      <c r="L191" s="138"/>
      <c r="M191" s="138"/>
      <c r="N191" s="54"/>
      <c r="P191" s="37"/>
    </row>
    <row r="192" spans="2:67">
      <c r="B192" s="11"/>
      <c r="C192" s="11"/>
      <c r="D192" s="11"/>
      <c r="E192" s="11"/>
      <c r="F192" s="11"/>
      <c r="G192" s="141"/>
      <c r="H192" s="11"/>
      <c r="I192" s="11"/>
      <c r="J192" s="49"/>
      <c r="K192" s="11"/>
      <c r="L192" s="11"/>
      <c r="M192" s="11"/>
      <c r="N192" s="54"/>
      <c r="AG192" s="11"/>
      <c r="AH192" s="49"/>
      <c r="AI192" s="54"/>
    </row>
    <row r="193" spans="2:35">
      <c r="B193" s="11"/>
      <c r="C193" s="11"/>
      <c r="D193" s="11"/>
      <c r="E193" s="11"/>
      <c r="F193" s="11"/>
      <c r="G193" s="141"/>
      <c r="H193" s="11"/>
      <c r="I193" s="11"/>
      <c r="J193" s="49"/>
      <c r="K193" s="11"/>
      <c r="L193" s="11"/>
      <c r="M193" s="11"/>
      <c r="N193" s="54"/>
      <c r="AG193" s="11"/>
      <c r="AH193" s="49"/>
      <c r="AI193" s="54"/>
    </row>
    <row r="194" spans="2:35">
      <c r="B194" s="11"/>
      <c r="C194" s="11"/>
      <c r="D194" s="11"/>
      <c r="E194" s="11"/>
      <c r="F194" s="11"/>
      <c r="G194" s="141"/>
      <c r="H194" s="11"/>
      <c r="I194" s="11"/>
      <c r="J194" s="49"/>
      <c r="K194" s="11"/>
      <c r="L194" s="11"/>
      <c r="M194" s="11"/>
      <c r="N194" s="54"/>
      <c r="AG194" s="11"/>
      <c r="AH194" s="49"/>
      <c r="AI194" s="54"/>
    </row>
    <row r="195" spans="2:35">
      <c r="B195" s="11"/>
      <c r="C195" s="11"/>
      <c r="D195" s="11"/>
      <c r="E195" s="11"/>
      <c r="F195" s="11"/>
      <c r="G195" s="141"/>
      <c r="H195" s="11"/>
      <c r="I195" s="11"/>
      <c r="J195" s="49"/>
      <c r="K195" s="11"/>
      <c r="L195" s="11"/>
      <c r="M195" s="11"/>
      <c r="N195" s="54"/>
      <c r="AG195" s="11"/>
      <c r="AH195" s="49"/>
      <c r="AI195" s="54"/>
    </row>
    <row r="196" spans="2:35">
      <c r="B196" s="11"/>
      <c r="C196" s="11"/>
      <c r="D196" s="11"/>
      <c r="E196" s="11"/>
      <c r="F196" s="11"/>
      <c r="G196" s="141"/>
      <c r="H196" s="11"/>
      <c r="I196" s="11"/>
      <c r="J196" s="49"/>
      <c r="K196" s="11"/>
      <c r="L196" s="11"/>
      <c r="M196" s="11"/>
      <c r="N196" s="54"/>
      <c r="AG196" s="11"/>
      <c r="AH196" s="49"/>
      <c r="AI196" s="54"/>
    </row>
    <row r="197" spans="2:35">
      <c r="B197" s="11"/>
      <c r="C197" s="11"/>
      <c r="D197" s="11"/>
      <c r="E197" s="11"/>
      <c r="F197" s="11"/>
      <c r="G197" s="141"/>
      <c r="H197" s="11"/>
      <c r="I197" s="11"/>
      <c r="J197" s="49"/>
      <c r="K197" s="11"/>
      <c r="L197" s="11"/>
      <c r="M197" s="11"/>
      <c r="N197" s="54"/>
      <c r="AG197" s="11"/>
      <c r="AH197" s="49"/>
      <c r="AI197" s="54"/>
    </row>
    <row r="198" spans="2:35">
      <c r="B198" s="11"/>
      <c r="C198" s="11"/>
      <c r="D198" s="11"/>
      <c r="E198" s="11"/>
      <c r="F198" s="11"/>
      <c r="G198" s="141"/>
      <c r="H198" s="11"/>
      <c r="I198" s="11"/>
      <c r="J198" s="49"/>
      <c r="K198" s="11"/>
      <c r="L198" s="11"/>
      <c r="M198" s="11"/>
      <c r="N198" s="54"/>
      <c r="AG198" s="11"/>
      <c r="AH198" s="49"/>
      <c r="AI198" s="54"/>
    </row>
    <row r="199" spans="2:35">
      <c r="B199" s="11"/>
      <c r="C199" s="11"/>
      <c r="D199" s="11"/>
      <c r="E199" s="11"/>
      <c r="F199" s="11"/>
      <c r="G199" s="141"/>
      <c r="H199" s="11"/>
      <c r="I199" s="11"/>
      <c r="J199" s="49"/>
      <c r="K199" s="11"/>
      <c r="L199" s="11"/>
      <c r="M199" s="11"/>
      <c r="N199" s="54"/>
      <c r="AG199" s="11"/>
      <c r="AH199" s="49"/>
      <c r="AI199" s="54"/>
    </row>
    <row r="200" spans="2:35">
      <c r="B200" s="11"/>
      <c r="C200" s="11"/>
      <c r="D200" s="11"/>
      <c r="E200" s="11"/>
      <c r="F200" s="11"/>
      <c r="G200" s="141"/>
      <c r="H200" s="11"/>
      <c r="I200" s="11"/>
      <c r="J200" s="49"/>
      <c r="K200" s="11"/>
      <c r="L200" s="11"/>
      <c r="M200" s="11"/>
      <c r="N200" s="54"/>
      <c r="AG200" s="11"/>
      <c r="AH200" s="49"/>
      <c r="AI200" s="54"/>
    </row>
    <row r="201" spans="2:35">
      <c r="B201" s="11"/>
      <c r="C201" s="11"/>
      <c r="D201" s="11"/>
      <c r="E201" s="11"/>
      <c r="F201" s="11"/>
      <c r="G201" s="141"/>
      <c r="H201" s="11"/>
      <c r="I201" s="11"/>
      <c r="J201" s="49"/>
      <c r="K201" s="11"/>
      <c r="L201" s="11"/>
      <c r="M201" s="11"/>
      <c r="N201" s="54"/>
      <c r="AG201" s="11"/>
      <c r="AH201" s="49"/>
      <c r="AI201" s="54"/>
    </row>
    <row r="202" spans="2:35">
      <c r="B202" s="11"/>
      <c r="C202" s="11"/>
      <c r="D202" s="11"/>
      <c r="E202" s="11"/>
      <c r="F202" s="11"/>
      <c r="G202" s="141"/>
      <c r="H202" s="11"/>
      <c r="I202" s="11"/>
      <c r="J202" s="49"/>
      <c r="K202" s="11"/>
      <c r="L202" s="11"/>
      <c r="M202" s="11"/>
      <c r="N202" s="54"/>
      <c r="AG202" s="11"/>
      <c r="AH202" s="49"/>
      <c r="AI202" s="54"/>
    </row>
    <row r="203" spans="2:35">
      <c r="B203" s="11"/>
      <c r="C203" s="11"/>
      <c r="D203" s="11"/>
      <c r="E203" s="11"/>
      <c r="F203" s="11"/>
      <c r="G203" s="141"/>
      <c r="H203" s="11"/>
      <c r="I203" s="11"/>
      <c r="J203" s="49"/>
      <c r="K203" s="11"/>
      <c r="L203" s="11"/>
      <c r="M203" s="11"/>
      <c r="N203" s="54"/>
      <c r="AG203" s="11"/>
      <c r="AH203" s="49"/>
      <c r="AI203" s="54"/>
    </row>
    <row r="204" spans="2:35">
      <c r="B204" s="11"/>
      <c r="C204" s="11"/>
      <c r="D204" s="11"/>
      <c r="E204" s="11"/>
      <c r="F204" s="11"/>
      <c r="G204" s="141"/>
      <c r="H204" s="11"/>
      <c r="I204" s="11"/>
      <c r="J204" s="49"/>
      <c r="K204" s="11"/>
      <c r="L204" s="11"/>
      <c r="M204" s="11"/>
      <c r="N204" s="54"/>
      <c r="AG204" s="11"/>
      <c r="AH204" s="49"/>
      <c r="AI204" s="54"/>
    </row>
    <row r="205" spans="2:35">
      <c r="B205" s="11"/>
      <c r="C205" s="11"/>
      <c r="D205" s="11"/>
      <c r="E205" s="11"/>
      <c r="F205" s="11"/>
      <c r="G205" s="141"/>
      <c r="H205" s="11"/>
      <c r="I205" s="11"/>
      <c r="J205" s="49"/>
      <c r="K205" s="11"/>
      <c r="L205" s="11"/>
      <c r="M205" s="11"/>
      <c r="N205" s="54"/>
      <c r="AG205" s="11"/>
      <c r="AH205" s="49"/>
      <c r="AI205" s="54"/>
    </row>
    <row r="206" spans="2:35">
      <c r="B206" s="11"/>
      <c r="C206" s="11"/>
      <c r="D206" s="11"/>
      <c r="E206" s="11"/>
      <c r="F206" s="11"/>
      <c r="G206" s="141"/>
      <c r="H206" s="11"/>
      <c r="I206" s="11"/>
      <c r="J206" s="49"/>
      <c r="K206" s="11"/>
      <c r="L206" s="11"/>
      <c r="M206" s="11"/>
      <c r="N206" s="54"/>
      <c r="AG206" s="11"/>
      <c r="AH206" s="49"/>
      <c r="AI206" s="54"/>
    </row>
    <row r="207" spans="2:35">
      <c r="B207" s="11"/>
      <c r="C207" s="11"/>
      <c r="D207" s="11"/>
      <c r="E207" s="11"/>
      <c r="F207" s="11"/>
      <c r="G207" s="141"/>
      <c r="H207" s="11"/>
      <c r="I207" s="11"/>
      <c r="J207" s="49"/>
      <c r="K207" s="11"/>
      <c r="L207" s="11"/>
      <c r="M207" s="11"/>
      <c r="N207" s="54"/>
      <c r="AG207" s="11"/>
      <c r="AH207" s="49"/>
      <c r="AI207" s="54"/>
    </row>
    <row r="208" spans="2:35">
      <c r="B208" s="11"/>
      <c r="C208" s="11"/>
      <c r="D208" s="11"/>
      <c r="E208" s="11"/>
      <c r="F208" s="11"/>
      <c r="G208" s="141"/>
      <c r="H208" s="11"/>
      <c r="I208" s="11"/>
      <c r="J208" s="49"/>
      <c r="K208" s="11"/>
      <c r="L208" s="11"/>
      <c r="M208" s="11"/>
      <c r="N208" s="54"/>
      <c r="AG208" s="11"/>
      <c r="AH208" s="49"/>
      <c r="AI208" s="54"/>
    </row>
    <row r="209" spans="2:13" ht="9" customHeight="1">
      <c r="G209" s="37"/>
    </row>
    <row r="215" spans="2:13" ht="34.5" customHeight="1">
      <c r="B215" s="306"/>
      <c r="C215" s="306"/>
      <c r="D215" s="306"/>
      <c r="E215" s="306"/>
      <c r="F215" s="306"/>
      <c r="G215" s="306"/>
      <c r="H215" s="306"/>
    </row>
    <row r="216" spans="2:13" ht="15">
      <c r="B216" s="144"/>
      <c r="C216" s="144"/>
      <c r="D216" s="144"/>
      <c r="E216" s="144"/>
      <c r="F216" s="144"/>
      <c r="G216" s="144"/>
      <c r="H216" s="144"/>
    </row>
    <row r="217" spans="2:13" ht="9" customHeight="1">
      <c r="B217" s="293"/>
      <c r="C217" s="293"/>
      <c r="D217" s="293"/>
      <c r="E217" s="307"/>
      <c r="F217" s="307"/>
      <c r="G217" s="307"/>
      <c r="H217" s="307"/>
    </row>
    <row r="218" spans="2:13" ht="15" customHeight="1">
      <c r="B218" s="293"/>
      <c r="C218" s="293"/>
      <c r="D218" s="293"/>
      <c r="E218" s="307"/>
      <c r="F218" s="307"/>
      <c r="G218" s="307"/>
      <c r="H218" s="307"/>
    </row>
    <row r="219" spans="2:13" ht="15" customHeight="1">
      <c r="B219" s="293"/>
      <c r="C219" s="293"/>
      <c r="D219" s="293"/>
      <c r="E219" s="156"/>
      <c r="F219" s="156"/>
      <c r="G219" s="156"/>
      <c r="H219" s="156"/>
    </row>
    <row r="220" spans="2:13" ht="9" customHeight="1">
      <c r="B220" s="293"/>
      <c r="C220" s="293"/>
      <c r="D220" s="293"/>
      <c r="E220" s="145"/>
      <c r="F220" s="145"/>
      <c r="G220" s="156"/>
      <c r="H220" s="119"/>
    </row>
    <row r="221" spans="2:13" ht="9" customHeight="1">
      <c r="B221" s="146"/>
      <c r="C221" s="146"/>
      <c r="D221" s="146"/>
      <c r="E221" s="145"/>
      <c r="F221" s="145"/>
      <c r="G221" s="156"/>
      <c r="H221" s="11"/>
    </row>
    <row r="222" spans="2:13">
      <c r="B222" s="147"/>
      <c r="C222" s="148"/>
      <c r="D222" s="149"/>
      <c r="E222" s="149"/>
      <c r="F222" s="25"/>
      <c r="G222" s="157"/>
      <c r="H222" s="26"/>
    </row>
    <row r="223" spans="2:13">
      <c r="B223" s="11"/>
      <c r="C223" s="24"/>
      <c r="D223" s="150"/>
      <c r="E223" s="150"/>
      <c r="F223" s="25"/>
      <c r="G223" s="158"/>
      <c r="H223" s="26"/>
    </row>
    <row r="224" spans="2:13">
      <c r="B224" s="11"/>
      <c r="C224" s="24"/>
      <c r="D224" s="150"/>
      <c r="E224" s="150"/>
      <c r="F224" s="25"/>
      <c r="G224" s="150"/>
      <c r="H224" s="26"/>
      <c r="K224" s="24"/>
      <c r="L224" s="25"/>
      <c r="M224" s="26"/>
    </row>
    <row r="225" spans="2:25">
      <c r="B225" s="11"/>
      <c r="C225" s="24"/>
      <c r="D225" s="150"/>
      <c r="E225" s="150"/>
      <c r="F225" s="25"/>
      <c r="G225" s="150"/>
      <c r="H225" s="26"/>
      <c r="K225" s="24"/>
      <c r="L225" s="25"/>
      <c r="M225" s="26"/>
    </row>
    <row r="226" spans="2:25">
      <c r="B226" s="11"/>
      <c r="C226" s="24"/>
      <c r="D226" s="150"/>
      <c r="E226" s="150"/>
      <c r="F226" s="25"/>
      <c r="G226" s="150"/>
      <c r="H226" s="26"/>
      <c r="K226" s="24"/>
      <c r="L226" s="25"/>
      <c r="M226" s="26"/>
    </row>
    <row r="227" spans="2:25">
      <c r="B227" s="11"/>
      <c r="C227" s="24"/>
      <c r="D227" s="150"/>
      <c r="E227" s="150"/>
      <c r="F227" s="25"/>
      <c r="G227" s="150"/>
      <c r="H227" s="26"/>
      <c r="K227" s="24"/>
      <c r="L227" s="25"/>
      <c r="M227" s="26"/>
    </row>
    <row r="228" spans="2:25">
      <c r="B228" s="11"/>
      <c r="C228" s="24"/>
      <c r="D228" s="150"/>
      <c r="E228" s="150"/>
      <c r="F228" s="25"/>
      <c r="G228" s="150"/>
      <c r="H228" s="26"/>
      <c r="K228" s="24"/>
      <c r="L228" s="25"/>
      <c r="M228" s="26"/>
    </row>
    <row r="229" spans="2:25">
      <c r="B229" s="11"/>
      <c r="C229" s="24"/>
      <c r="D229" s="150"/>
      <c r="E229" s="150"/>
      <c r="F229" s="25"/>
      <c r="G229" s="150"/>
      <c r="H229" s="26"/>
      <c r="K229" s="24"/>
      <c r="L229" s="25"/>
      <c r="M229" s="26"/>
    </row>
    <row r="230" spans="2:25">
      <c r="B230" s="11"/>
      <c r="C230" s="24"/>
      <c r="D230" s="150"/>
      <c r="E230" s="150"/>
      <c r="F230" s="25"/>
      <c r="G230" s="150"/>
      <c r="H230" s="26"/>
      <c r="K230" s="24"/>
      <c r="L230" s="25"/>
      <c r="M230" s="26"/>
    </row>
    <row r="231" spans="2:25">
      <c r="B231" s="11"/>
      <c r="C231" s="24"/>
      <c r="D231" s="150"/>
      <c r="E231" s="150"/>
      <c r="F231" s="25"/>
      <c r="G231" s="150"/>
      <c r="H231" s="26"/>
      <c r="K231" s="24"/>
      <c r="L231" s="25"/>
      <c r="M231" s="26"/>
    </row>
    <row r="232" spans="2:25">
      <c r="B232" s="11"/>
      <c r="C232" s="24"/>
      <c r="D232" s="150"/>
      <c r="E232" s="150"/>
      <c r="F232" s="25"/>
      <c r="G232" s="150"/>
      <c r="H232" s="26"/>
      <c r="K232" s="24"/>
      <c r="L232" s="25"/>
      <c r="M232" s="26"/>
    </row>
    <row r="233" spans="2:25">
      <c r="B233" s="11"/>
      <c r="C233" s="24"/>
      <c r="D233" s="150"/>
      <c r="E233" s="150"/>
      <c r="F233" s="25"/>
      <c r="G233" s="150"/>
      <c r="H233" s="26"/>
      <c r="K233" s="24"/>
      <c r="L233" s="25"/>
      <c r="M233" s="26"/>
    </row>
    <row r="234" spans="2:25" ht="10.5" customHeight="1"/>
    <row r="240" spans="2:25" ht="15">
      <c r="C240" s="15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3:26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3:26" ht="7.5" customHeight="1"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</row>
    <row r="243" spans="3:26" ht="31.5" customHeight="1"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</row>
    <row r="244" spans="3:26" ht="31.5" customHeight="1">
      <c r="C244" s="284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pans="3:26" ht="8.25" customHeight="1">
      <c r="C245" s="284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pans="3:26" ht="9.75" customHeight="1">
      <c r="C246" s="153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3:26" ht="15">
      <c r="C247" s="154"/>
      <c r="D247" s="286"/>
      <c r="E247" s="286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17"/>
    </row>
    <row r="248" spans="3:26" ht="15">
      <c r="C248" s="154"/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1"/>
      <c r="Z248" s="17"/>
    </row>
    <row r="249" spans="3:26" ht="15">
      <c r="C249" s="11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7"/>
    </row>
    <row r="250" spans="3:26" ht="15">
      <c r="C250" s="11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7"/>
    </row>
    <row r="251" spans="3:26" ht="15">
      <c r="C251" s="11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7"/>
    </row>
    <row r="252" spans="3:26" ht="15">
      <c r="C252" s="11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7"/>
    </row>
    <row r="253" spans="3:26" ht="15">
      <c r="C253" s="11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7"/>
    </row>
    <row r="254" spans="3:26" ht="15">
      <c r="C254" s="11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7"/>
    </row>
    <row r="255" spans="3:26" ht="15">
      <c r="C255" s="11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7"/>
    </row>
    <row r="256" spans="3:26" ht="15">
      <c r="C256" s="11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7"/>
    </row>
    <row r="257" spans="3:26" ht="15">
      <c r="C257" s="11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7"/>
    </row>
    <row r="258" spans="3:26" ht="15">
      <c r="C258" s="11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7"/>
    </row>
    <row r="259" spans="3:26" ht="15">
      <c r="C259" s="11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7"/>
    </row>
    <row r="260" spans="3:26" ht="15">
      <c r="C260" s="11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7"/>
    </row>
    <row r="261" spans="3:26" ht="15">
      <c r="C261" s="11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7"/>
    </row>
    <row r="262" spans="3:26" ht="15">
      <c r="C262" s="11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7"/>
    </row>
    <row r="263" spans="3:26" ht="15">
      <c r="C263" s="11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7"/>
    </row>
    <row r="264" spans="3:26" ht="15">
      <c r="C264" s="11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7"/>
    </row>
    <row r="265" spans="3:26" ht="15">
      <c r="C265" s="11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7"/>
    </row>
    <row r="266" spans="3:26" ht="15">
      <c r="C266" s="11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7"/>
    </row>
    <row r="267" spans="3:26" ht="9" customHeight="1"/>
    <row r="268" spans="3:26" ht="15">
      <c r="C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 spans="3:26" ht="15">
      <c r="C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 spans="3:26" ht="15">
      <c r="C270" s="151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3:26" ht="15">
      <c r="C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 spans="3:26" ht="7.5" customHeight="1">
      <c r="C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 spans="3:44" ht="15">
      <c r="C273" s="303"/>
      <c r="D273" s="293"/>
      <c r="E273" s="293"/>
      <c r="F273" s="304"/>
      <c r="G273" s="304"/>
      <c r="H273" s="305"/>
      <c r="I273" s="305"/>
      <c r="J273" s="17"/>
      <c r="K273" s="17"/>
      <c r="L273" s="17"/>
      <c r="M273" s="17"/>
    </row>
    <row r="274" spans="3:44" ht="15">
      <c r="C274" s="303"/>
      <c r="D274" s="145"/>
      <c r="E274" s="145"/>
      <c r="F274" s="145"/>
      <c r="G274" s="145"/>
      <c r="H274" s="145"/>
      <c r="I274" s="145"/>
      <c r="J274" s="17"/>
      <c r="K274" s="17"/>
      <c r="L274" s="17"/>
      <c r="M274" s="17"/>
    </row>
    <row r="275" spans="3:44" ht="9.75" customHeight="1">
      <c r="C275" s="303"/>
      <c r="J275" s="17"/>
      <c r="K275" s="17"/>
      <c r="L275" s="17"/>
      <c r="M275" s="17"/>
      <c r="AH275"/>
      <c r="AI275"/>
      <c r="AJ275" s="18"/>
      <c r="AK275" s="18"/>
      <c r="AL275"/>
      <c r="AN275"/>
      <c r="AO275"/>
      <c r="AP275" s="18"/>
      <c r="AQ275" s="18"/>
      <c r="AR275"/>
    </row>
    <row r="276" spans="3:44" ht="8.25" customHeight="1">
      <c r="C276" s="11"/>
      <c r="D276" s="155"/>
      <c r="E276" s="155"/>
      <c r="F276" s="155"/>
      <c r="G276" s="155"/>
      <c r="H276" s="155"/>
      <c r="I276" s="155"/>
      <c r="J276" s="17"/>
      <c r="K276" s="17"/>
      <c r="L276" s="17"/>
      <c r="M276" s="17"/>
      <c r="AH276"/>
      <c r="AI276"/>
      <c r="AJ276" s="18"/>
      <c r="AK276" s="18"/>
      <c r="AL276"/>
      <c r="AN276"/>
      <c r="AO276"/>
      <c r="AP276" s="18"/>
      <c r="AQ276" s="18"/>
      <c r="AR276"/>
    </row>
    <row r="277" spans="3:44" ht="15">
      <c r="C277" s="11"/>
      <c r="D277" s="155"/>
      <c r="E277" s="161"/>
      <c r="F277" s="155"/>
      <c r="G277" s="161"/>
      <c r="H277" s="155"/>
      <c r="I277" s="161"/>
      <c r="J277" s="17"/>
      <c r="K277" s="17"/>
      <c r="L277" s="17"/>
      <c r="M277" s="17"/>
      <c r="AH277"/>
      <c r="AI277"/>
      <c r="AJ277"/>
      <c r="AK277"/>
      <c r="AL277"/>
      <c r="AN277"/>
      <c r="AO277"/>
      <c r="AP277"/>
      <c r="AQ277"/>
      <c r="AR277"/>
    </row>
    <row r="278" spans="3:44" ht="15">
      <c r="C278" s="11"/>
      <c r="D278" s="155"/>
      <c r="E278" s="161"/>
      <c r="F278" s="155"/>
      <c r="G278" s="162"/>
      <c r="H278" s="155"/>
      <c r="I278" s="162"/>
      <c r="J278" s="17"/>
      <c r="AH278"/>
      <c r="AI278"/>
      <c r="AJ278"/>
      <c r="AK278"/>
      <c r="AL278"/>
      <c r="AN278"/>
      <c r="AO278"/>
      <c r="AP278"/>
      <c r="AQ278"/>
      <c r="AR278"/>
    </row>
    <row r="279" spans="3:44" ht="15">
      <c r="C279" s="11"/>
      <c r="D279" s="155"/>
      <c r="E279" s="161"/>
      <c r="F279" s="155"/>
      <c r="G279" s="162"/>
      <c r="H279" s="155"/>
      <c r="I279" s="162"/>
      <c r="J279" s="17"/>
      <c r="K279" s="17"/>
      <c r="L279" s="11"/>
      <c r="M279" s="19"/>
      <c r="N279" s="19"/>
      <c r="AH279"/>
      <c r="AI279"/>
      <c r="AJ279"/>
      <c r="AK279"/>
      <c r="AL279"/>
      <c r="AN279"/>
      <c r="AO279"/>
      <c r="AP279"/>
      <c r="AQ279"/>
      <c r="AR279"/>
    </row>
    <row r="280" spans="3:44" ht="15">
      <c r="C280" s="11"/>
      <c r="D280" s="155"/>
      <c r="E280" s="161"/>
      <c r="F280" s="155"/>
      <c r="G280" s="162"/>
      <c r="H280" s="155"/>
      <c r="I280" s="162"/>
      <c r="J280" s="17"/>
      <c r="K280" s="17"/>
      <c r="L280" s="11"/>
      <c r="M280" s="19"/>
      <c r="N280" s="19"/>
      <c r="AH280"/>
      <c r="AI280"/>
      <c r="AJ280"/>
      <c r="AK280"/>
      <c r="AL280"/>
      <c r="AN280"/>
      <c r="AO280"/>
      <c r="AP280"/>
      <c r="AQ280"/>
      <c r="AR280"/>
    </row>
    <row r="281" spans="3:44" ht="15">
      <c r="C281" s="11"/>
      <c r="D281" s="155"/>
      <c r="E281" s="161"/>
      <c r="F281" s="155"/>
      <c r="G281" s="162"/>
      <c r="H281" s="155"/>
      <c r="I281" s="162"/>
      <c r="J281" s="17"/>
      <c r="K281" s="17"/>
      <c r="L281" s="11"/>
      <c r="M281" s="19"/>
      <c r="N281" s="19"/>
      <c r="AH281"/>
      <c r="AI281"/>
      <c r="AJ281"/>
      <c r="AK281"/>
      <c r="AL281"/>
      <c r="AN281"/>
      <c r="AO281"/>
      <c r="AP281"/>
      <c r="AQ281"/>
      <c r="AR281"/>
    </row>
    <row r="282" spans="3:44" ht="15">
      <c r="C282" s="11"/>
      <c r="D282" s="155"/>
      <c r="E282" s="161"/>
      <c r="F282" s="155"/>
      <c r="G282" s="162"/>
      <c r="H282" s="155"/>
      <c r="I282" s="162"/>
      <c r="K282" s="17"/>
      <c r="L282" s="11"/>
      <c r="M282" s="19"/>
      <c r="N282" s="19"/>
      <c r="AH282"/>
      <c r="AI282"/>
      <c r="AJ282"/>
      <c r="AK282"/>
      <c r="AL282"/>
      <c r="AN282"/>
      <c r="AO282"/>
      <c r="AP282"/>
      <c r="AQ282"/>
      <c r="AR282"/>
    </row>
    <row r="283" spans="3:44" ht="15">
      <c r="C283" s="11"/>
      <c r="D283" s="155"/>
      <c r="E283" s="161"/>
      <c r="F283" s="155"/>
      <c r="G283" s="162"/>
      <c r="H283" s="155"/>
      <c r="I283" s="162"/>
      <c r="K283" s="17"/>
      <c r="L283" s="11"/>
      <c r="M283" s="19"/>
      <c r="N283" s="19"/>
      <c r="AH283"/>
      <c r="AI283"/>
      <c r="AJ283"/>
      <c r="AK283"/>
      <c r="AL283"/>
      <c r="AN283"/>
      <c r="AO283"/>
      <c r="AP283"/>
      <c r="AQ283"/>
      <c r="AR283"/>
    </row>
    <row r="284" spans="3:44" ht="15">
      <c r="C284" s="11"/>
      <c r="D284" s="155"/>
      <c r="E284" s="161"/>
      <c r="F284" s="155"/>
      <c r="G284" s="162"/>
      <c r="H284" s="155"/>
      <c r="I284" s="162"/>
      <c r="J284" s="17"/>
      <c r="K284" s="17"/>
      <c r="L284" s="11"/>
      <c r="M284" s="19"/>
      <c r="N284" s="19"/>
      <c r="AH284"/>
      <c r="AI284"/>
      <c r="AJ284"/>
      <c r="AK284"/>
      <c r="AL284"/>
      <c r="AN284"/>
      <c r="AO284"/>
      <c r="AP284"/>
      <c r="AQ284"/>
      <c r="AR284"/>
    </row>
    <row r="285" spans="3:44" ht="15">
      <c r="C285" s="11"/>
      <c r="D285" s="155"/>
      <c r="E285" s="161"/>
      <c r="F285" s="155"/>
      <c r="G285" s="162"/>
      <c r="H285" s="155"/>
      <c r="I285" s="162"/>
      <c r="J285" s="17"/>
      <c r="K285" s="17"/>
      <c r="L285" s="11"/>
      <c r="M285" s="19"/>
      <c r="N285" s="19"/>
      <c r="AH285"/>
      <c r="AI285"/>
      <c r="AJ285"/>
      <c r="AK285"/>
      <c r="AL285"/>
      <c r="AN285"/>
      <c r="AO285"/>
      <c r="AP285"/>
      <c r="AQ285"/>
      <c r="AR285"/>
    </row>
    <row r="286" spans="3:44" ht="15">
      <c r="C286" s="11"/>
      <c r="D286" s="155"/>
      <c r="E286" s="161"/>
      <c r="F286" s="155"/>
      <c r="G286" s="162"/>
      <c r="H286" s="155"/>
      <c r="I286" s="162"/>
      <c r="J286" s="17"/>
      <c r="K286" s="17"/>
      <c r="L286" s="11"/>
      <c r="M286" s="19"/>
      <c r="N286" s="19"/>
      <c r="AH286"/>
      <c r="AI286"/>
      <c r="AJ286"/>
      <c r="AK286"/>
      <c r="AL286"/>
      <c r="AN286"/>
      <c r="AO286"/>
      <c r="AP286"/>
      <c r="AQ286"/>
      <c r="AR286"/>
    </row>
    <row r="287" spans="3:44" ht="15">
      <c r="C287" s="11"/>
      <c r="D287" s="155"/>
      <c r="E287" s="161"/>
      <c r="F287" s="155"/>
      <c r="G287" s="162"/>
      <c r="H287" s="155"/>
      <c r="I287" s="162"/>
      <c r="J287" s="17"/>
      <c r="K287" s="17"/>
      <c r="L287" s="11"/>
      <c r="M287" s="19"/>
      <c r="N287" s="19"/>
      <c r="AH287"/>
      <c r="AI287"/>
      <c r="AJ287"/>
      <c r="AK287"/>
      <c r="AL287"/>
      <c r="AN287"/>
      <c r="AO287"/>
      <c r="AP287"/>
      <c r="AQ287"/>
      <c r="AR287"/>
    </row>
    <row r="288" spans="3:44" ht="15">
      <c r="C288" s="11"/>
      <c r="D288" s="155"/>
      <c r="E288" s="161"/>
      <c r="F288" s="155"/>
      <c r="G288" s="162"/>
      <c r="H288" s="155"/>
      <c r="I288" s="162"/>
      <c r="J288" s="17"/>
      <c r="K288" s="17"/>
      <c r="L288" s="11"/>
      <c r="M288" s="19"/>
      <c r="N288" s="19"/>
      <c r="AH288"/>
      <c r="AI288"/>
      <c r="AJ288"/>
      <c r="AK288"/>
      <c r="AL288"/>
      <c r="AN288"/>
      <c r="AO288"/>
      <c r="AP288"/>
      <c r="AQ288"/>
      <c r="AR288"/>
    </row>
    <row r="289" spans="3:44" ht="15">
      <c r="C289" s="11"/>
      <c r="D289" s="155"/>
      <c r="E289" s="161"/>
      <c r="F289" s="155"/>
      <c r="G289" s="162"/>
      <c r="H289" s="155"/>
      <c r="I289" s="162"/>
      <c r="J289" s="17"/>
      <c r="K289" s="17"/>
      <c r="L289" s="11"/>
      <c r="M289" s="19"/>
      <c r="N289" s="19"/>
      <c r="AH289"/>
      <c r="AI289"/>
      <c r="AJ289"/>
      <c r="AK289"/>
      <c r="AL289"/>
      <c r="AN289"/>
      <c r="AO289"/>
      <c r="AP289"/>
      <c r="AQ289"/>
      <c r="AR289"/>
    </row>
    <row r="290" spans="3:44" ht="15">
      <c r="C290" s="11"/>
      <c r="D290" s="155"/>
      <c r="E290" s="161"/>
      <c r="F290" s="155"/>
      <c r="G290" s="162"/>
      <c r="H290" s="155"/>
      <c r="I290" s="162"/>
      <c r="J290" s="17"/>
      <c r="K290" s="17"/>
      <c r="L290" s="11"/>
      <c r="M290" s="19"/>
      <c r="N290" s="19"/>
      <c r="AH290"/>
      <c r="AI290"/>
      <c r="AJ290"/>
      <c r="AK290"/>
      <c r="AL290"/>
      <c r="AN290"/>
      <c r="AO290"/>
      <c r="AP290"/>
      <c r="AQ290"/>
      <c r="AR290"/>
    </row>
    <row r="291" spans="3:44" ht="15">
      <c r="C291" s="11"/>
      <c r="D291" s="155"/>
      <c r="E291" s="161"/>
      <c r="F291" s="155"/>
      <c r="G291" s="162"/>
      <c r="H291" s="155"/>
      <c r="I291" s="162"/>
      <c r="J291" s="17"/>
      <c r="K291" s="17"/>
      <c r="L291" s="11"/>
      <c r="M291" s="19"/>
      <c r="N291" s="19"/>
      <c r="AH291"/>
      <c r="AI291"/>
      <c r="AJ291"/>
      <c r="AK291"/>
      <c r="AL291"/>
      <c r="AN291"/>
      <c r="AO291"/>
      <c r="AP291"/>
      <c r="AQ291"/>
      <c r="AR291"/>
    </row>
    <row r="292" spans="3:44" ht="15">
      <c r="C292" s="11"/>
      <c r="D292" s="155"/>
      <c r="E292" s="161"/>
      <c r="F292" s="155"/>
      <c r="G292" s="162"/>
      <c r="H292" s="155"/>
      <c r="I292" s="162"/>
      <c r="J292" s="17"/>
      <c r="K292" s="17"/>
      <c r="L292" s="11"/>
      <c r="M292" s="19"/>
      <c r="N292" s="19"/>
      <c r="AH292"/>
      <c r="AI292"/>
      <c r="AJ292"/>
      <c r="AK292"/>
      <c r="AL292"/>
      <c r="AN292"/>
      <c r="AO292"/>
      <c r="AP292"/>
      <c r="AQ292"/>
      <c r="AR292"/>
    </row>
    <row r="293" spans="3:44" ht="15">
      <c r="C293" s="11"/>
      <c r="D293" s="155"/>
      <c r="E293" s="161"/>
      <c r="F293" s="155"/>
      <c r="G293" s="162"/>
      <c r="H293" s="155"/>
      <c r="I293" s="162"/>
      <c r="J293" s="17"/>
      <c r="K293" s="17"/>
      <c r="L293" s="11"/>
      <c r="M293" s="19"/>
      <c r="N293" s="19"/>
      <c r="AH293"/>
      <c r="AI293"/>
      <c r="AJ293"/>
      <c r="AK293"/>
      <c r="AL293"/>
      <c r="AN293"/>
      <c r="AO293"/>
      <c r="AP293"/>
      <c r="AQ293"/>
      <c r="AR293"/>
    </row>
    <row r="294" spans="3:44" ht="15">
      <c r="C294" s="11"/>
      <c r="D294" s="155"/>
      <c r="E294" s="161"/>
      <c r="F294" s="155"/>
      <c r="G294" s="162"/>
      <c r="H294" s="155"/>
      <c r="I294" s="162"/>
      <c r="J294" s="17"/>
      <c r="K294" s="17"/>
      <c r="L294" s="11"/>
      <c r="M294" s="19"/>
      <c r="N294" s="19"/>
      <c r="AH294"/>
      <c r="AI294"/>
      <c r="AJ294"/>
      <c r="AK294"/>
      <c r="AL294"/>
      <c r="AN294"/>
      <c r="AO294"/>
      <c r="AP294"/>
      <c r="AQ294"/>
      <c r="AR294"/>
    </row>
    <row r="295" spans="3:44" ht="15">
      <c r="C295" s="11"/>
      <c r="D295" s="155"/>
      <c r="E295" s="161"/>
      <c r="F295" s="155"/>
      <c r="G295" s="162"/>
      <c r="H295" s="155"/>
      <c r="I295" s="162"/>
      <c r="J295" s="17"/>
      <c r="K295" s="17"/>
      <c r="L295" s="11"/>
      <c r="M295" s="19"/>
      <c r="N295" s="19"/>
    </row>
    <row r="296" spans="3:44" ht="7.5" customHeight="1">
      <c r="C296"/>
    </row>
    <row r="302" spans="3:44" ht="28.5" customHeight="1">
      <c r="C302" s="281"/>
      <c r="D302" s="281"/>
      <c r="E302" s="281"/>
      <c r="F302" s="281"/>
      <c r="G302" s="281"/>
      <c r="H302" s="281"/>
      <c r="I302" s="281"/>
      <c r="J302" s="281"/>
      <c r="K302" s="281"/>
    </row>
    <row r="304" spans="3:44" ht="8.25" customHeight="1"/>
    <row r="305" spans="3:17" ht="15">
      <c r="C305" s="265"/>
      <c r="D305" s="271"/>
      <c r="E305" s="271"/>
      <c r="F305" s="271"/>
      <c r="G305" s="271"/>
      <c r="H305" s="271"/>
      <c r="I305" s="271"/>
      <c r="J305" s="271"/>
      <c r="K305" s="271"/>
    </row>
    <row r="306" spans="3:17" ht="15">
      <c r="C306" s="263"/>
      <c r="D306" s="18"/>
      <c r="E306" s="18"/>
      <c r="F306" s="18"/>
      <c r="G306" s="18"/>
      <c r="H306" s="18"/>
      <c r="I306" s="18"/>
      <c r="J306" s="18"/>
      <c r="K306" s="18"/>
    </row>
    <row r="307" spans="3:17" ht="8.25" customHeight="1">
      <c r="C307" s="159"/>
    </row>
    <row r="308" spans="3:17" ht="7.5" customHeight="1">
      <c r="C308"/>
      <c r="D308"/>
      <c r="E308"/>
      <c r="F308"/>
      <c r="G308"/>
      <c r="H308"/>
      <c r="I308"/>
      <c r="J308"/>
      <c r="K308"/>
    </row>
    <row r="309" spans="3:17" ht="15">
      <c r="C309"/>
      <c r="D309" s="160"/>
      <c r="E309" s="160"/>
      <c r="F309" s="160"/>
      <c r="G309" s="163"/>
      <c r="H309" s="160"/>
      <c r="I309" s="160"/>
      <c r="J309" s="160"/>
      <c r="K309" s="163"/>
      <c r="M309"/>
      <c r="N309" s="63"/>
      <c r="O309" s="63"/>
      <c r="P309" s="19"/>
      <c r="Q309" s="19"/>
    </row>
    <row r="310" spans="3:17" ht="15">
      <c r="C310"/>
      <c r="D310"/>
      <c r="E310"/>
      <c r="F310"/>
      <c r="G310" s="63"/>
      <c r="H310"/>
      <c r="I310"/>
      <c r="J310"/>
      <c r="K310" s="63"/>
      <c r="M310"/>
      <c r="N310" s="63"/>
      <c r="O310" s="63"/>
      <c r="P310" s="19"/>
      <c r="Q310" s="19"/>
    </row>
    <row r="311" spans="3:17" ht="15">
      <c r="C311"/>
      <c r="D311"/>
      <c r="E311"/>
      <c r="F311"/>
      <c r="G311" s="63"/>
      <c r="H311"/>
      <c r="I311"/>
      <c r="J311"/>
      <c r="K311" s="63"/>
      <c r="M311"/>
      <c r="N311" s="63"/>
      <c r="O311" s="63"/>
      <c r="P311" s="19"/>
      <c r="Q311" s="19"/>
    </row>
    <row r="312" spans="3:17" ht="15">
      <c r="C312"/>
      <c r="D312"/>
      <c r="E312"/>
      <c r="F312"/>
      <c r="G312" s="63"/>
      <c r="H312"/>
      <c r="I312"/>
      <c r="J312"/>
      <c r="K312" s="63"/>
      <c r="M312"/>
      <c r="N312" s="63"/>
      <c r="O312" s="63"/>
      <c r="P312" s="19"/>
      <c r="Q312" s="19"/>
    </row>
    <row r="313" spans="3:17" ht="15">
      <c r="C313"/>
      <c r="D313"/>
      <c r="E313"/>
      <c r="F313"/>
      <c r="G313" s="63"/>
      <c r="H313"/>
      <c r="I313"/>
      <c r="J313"/>
      <c r="K313" s="63"/>
      <c r="M313"/>
      <c r="N313" s="63"/>
      <c r="O313" s="63"/>
      <c r="P313" s="19"/>
      <c r="Q313" s="19"/>
    </row>
    <row r="314" spans="3:17" ht="15">
      <c r="C314"/>
      <c r="D314"/>
      <c r="E314"/>
      <c r="F314"/>
      <c r="G314" s="63"/>
      <c r="H314"/>
      <c r="I314"/>
      <c r="J314"/>
      <c r="K314" s="63"/>
      <c r="M314"/>
      <c r="N314" s="63"/>
      <c r="O314" s="63"/>
      <c r="P314" s="19"/>
      <c r="Q314" s="19"/>
    </row>
    <row r="315" spans="3:17" ht="15">
      <c r="C315"/>
      <c r="D315"/>
      <c r="E315"/>
      <c r="F315"/>
      <c r="G315" s="63"/>
      <c r="H315"/>
      <c r="I315"/>
      <c r="J315"/>
      <c r="K315" s="63"/>
      <c r="M315"/>
      <c r="N315" s="63"/>
      <c r="O315" s="63"/>
      <c r="P315" s="19"/>
      <c r="Q315" s="19"/>
    </row>
    <row r="316" spans="3:17" ht="15">
      <c r="C316"/>
      <c r="D316"/>
      <c r="E316"/>
      <c r="F316"/>
      <c r="G316" s="63"/>
      <c r="H316"/>
      <c r="I316"/>
      <c r="J316"/>
      <c r="K316" s="63"/>
      <c r="M316"/>
      <c r="N316" s="63"/>
      <c r="O316" s="63"/>
      <c r="P316" s="19"/>
      <c r="Q316" s="19"/>
    </row>
    <row r="317" spans="3:17" ht="15">
      <c r="C317"/>
      <c r="D317"/>
      <c r="E317"/>
      <c r="F317"/>
      <c r="G317" s="63"/>
      <c r="H317"/>
      <c r="I317"/>
      <c r="J317"/>
      <c r="K317" s="63"/>
    </row>
    <row r="318" spans="3:17" ht="9.75" customHeight="1"/>
  </sheetData>
  <mergeCells count="91">
    <mergeCell ref="B7:M7"/>
    <mergeCell ref="D9:I9"/>
    <mergeCell ref="J9:K9"/>
    <mergeCell ref="D10:I10"/>
    <mergeCell ref="J10:K10"/>
    <mergeCell ref="J13:K13"/>
    <mergeCell ref="D122:I122"/>
    <mergeCell ref="J122:K122"/>
    <mergeCell ref="D123:I123"/>
    <mergeCell ref="J123:K123"/>
    <mergeCell ref="J126:K126"/>
    <mergeCell ref="B154:M154"/>
    <mergeCell ref="F156:Q156"/>
    <mergeCell ref="D157:E157"/>
    <mergeCell ref="F157:G157"/>
    <mergeCell ref="H157:I157"/>
    <mergeCell ref="J157:K157"/>
    <mergeCell ref="L157:M157"/>
    <mergeCell ref="N157:O157"/>
    <mergeCell ref="P157:Q157"/>
    <mergeCell ref="L122:M127"/>
    <mergeCell ref="B184:L184"/>
    <mergeCell ref="C185:F185"/>
    <mergeCell ref="D186:N186"/>
    <mergeCell ref="D187:F187"/>
    <mergeCell ref="G187:J187"/>
    <mergeCell ref="K187:N187"/>
    <mergeCell ref="B215:H215"/>
    <mergeCell ref="E217:F217"/>
    <mergeCell ref="G217:H217"/>
    <mergeCell ref="E218:F218"/>
    <mergeCell ref="G218:H218"/>
    <mergeCell ref="D217:D220"/>
    <mergeCell ref="V242:W242"/>
    <mergeCell ref="D242:E242"/>
    <mergeCell ref="F242:G242"/>
    <mergeCell ref="H242:I242"/>
    <mergeCell ref="J242:K242"/>
    <mergeCell ref="L242:M242"/>
    <mergeCell ref="X242:Y242"/>
    <mergeCell ref="D243:E243"/>
    <mergeCell ref="F243:G243"/>
    <mergeCell ref="H243:I243"/>
    <mergeCell ref="J243:K243"/>
    <mergeCell ref="L243:M243"/>
    <mergeCell ref="N243:O243"/>
    <mergeCell ref="P243:Q243"/>
    <mergeCell ref="R243:S243"/>
    <mergeCell ref="T243:U243"/>
    <mergeCell ref="V243:W243"/>
    <mergeCell ref="X243:Y243"/>
    <mergeCell ref="N242:O242"/>
    <mergeCell ref="P242:Q242"/>
    <mergeCell ref="R242:S242"/>
    <mergeCell ref="T242:U242"/>
    <mergeCell ref="X247:Y247"/>
    <mergeCell ref="D273:E273"/>
    <mergeCell ref="F273:G273"/>
    <mergeCell ref="H273:I273"/>
    <mergeCell ref="C302:K302"/>
    <mergeCell ref="N247:O247"/>
    <mergeCell ref="P247:Q247"/>
    <mergeCell ref="R247:S247"/>
    <mergeCell ref="T247:U247"/>
    <mergeCell ref="V247:W247"/>
    <mergeCell ref="D247:E247"/>
    <mergeCell ref="F247:G247"/>
    <mergeCell ref="H247:I247"/>
    <mergeCell ref="J247:K247"/>
    <mergeCell ref="L247:M247"/>
    <mergeCell ref="D305:G305"/>
    <mergeCell ref="H305:K305"/>
    <mergeCell ref="C242:C245"/>
    <mergeCell ref="C273:C275"/>
    <mergeCell ref="C305:C306"/>
    <mergeCell ref="J11:J12"/>
    <mergeCell ref="J124:J125"/>
    <mergeCell ref="K11:K12"/>
    <mergeCell ref="K124:K125"/>
    <mergeCell ref="B217:C220"/>
    <mergeCell ref="B124:C126"/>
    <mergeCell ref="B186:C188"/>
    <mergeCell ref="B156:C159"/>
    <mergeCell ref="D124:F125"/>
    <mergeCell ref="G124:I125"/>
    <mergeCell ref="C37:M38"/>
    <mergeCell ref="C39:M40"/>
    <mergeCell ref="B11:C13"/>
    <mergeCell ref="D11:F12"/>
    <mergeCell ref="G11:I12"/>
    <mergeCell ref="L9:M14"/>
  </mergeCells>
  <pageMargins left="0.39370078740157499" right="0.39370078740157499" top="0.74803149606299202" bottom="0.74803149606299202" header="0.31496062992126" footer="0.31496062992126"/>
  <pageSetup paperSize="9" scale="77" orientation="landscape" r:id="rId1"/>
  <rowBreaks count="1" manualBreakCount="1">
    <brk id="45" max="12" man="1"/>
  </rowBreaks>
  <colBreaks count="1" manualBreakCount="1">
    <brk id="13" max="31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BO318"/>
  <sheetViews>
    <sheetView topLeftCell="B3" zoomScale="80" zoomScaleNormal="80" workbookViewId="0">
      <selection activeCell="N23" sqref="N23"/>
    </sheetView>
  </sheetViews>
  <sheetFormatPr defaultColWidth="9.140625" defaultRowHeight="14.25"/>
  <cols>
    <col min="1" max="1" width="9.140625" style="1"/>
    <col min="2" max="2" width="12.28515625" style="1" customWidth="1"/>
    <col min="3" max="3" width="31.7109375" style="1" customWidth="1"/>
    <col min="4" max="11" width="14.28515625" style="1" customWidth="1"/>
    <col min="12" max="12" width="8.28515625" style="1" customWidth="1"/>
    <col min="13" max="13" width="12" style="1" customWidth="1"/>
    <col min="14" max="14" width="9.28515625" style="1" customWidth="1"/>
    <col min="15" max="15" width="9.85546875" style="1" customWidth="1"/>
    <col min="16" max="17" width="9.140625" style="1"/>
    <col min="18" max="18" width="8" style="1" customWidth="1"/>
    <col min="19" max="19" width="13.85546875" style="1" customWidth="1"/>
    <col min="20" max="20" width="13.42578125" style="1" customWidth="1"/>
    <col min="21" max="21" width="13.5703125" style="1" customWidth="1"/>
    <col min="22" max="22" width="14.28515625" style="1" customWidth="1"/>
    <col min="23" max="23" width="16" style="1" customWidth="1"/>
    <col min="24" max="24" width="14.28515625" style="1" customWidth="1"/>
    <col min="25" max="27" width="9.140625" style="1"/>
    <col min="28" max="28" width="36" style="1" customWidth="1"/>
    <col min="29" max="16384" width="9.140625" style="1"/>
  </cols>
  <sheetData>
    <row r="7" spans="2:18" ht="15" customHeight="1">
      <c r="B7" s="316" t="s">
        <v>196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Q7" s="19"/>
    </row>
    <row r="8" spans="2:18" ht="15" customHeight="1">
      <c r="D8" s="108"/>
      <c r="E8" s="108"/>
      <c r="F8" s="108"/>
      <c r="G8" s="108"/>
      <c r="H8" s="108"/>
      <c r="I8" s="108"/>
      <c r="Q8" s="19"/>
    </row>
    <row r="9" spans="2:18" ht="9" customHeight="1">
      <c r="B9" s="109"/>
      <c r="C9" s="110"/>
      <c r="D9" s="313"/>
      <c r="E9" s="313"/>
      <c r="F9" s="313"/>
      <c r="G9" s="313"/>
      <c r="H9" s="313"/>
      <c r="I9" s="313"/>
      <c r="J9" s="314"/>
      <c r="K9" s="314"/>
      <c r="L9" s="300" t="s">
        <v>188</v>
      </c>
      <c r="M9" s="300"/>
      <c r="Q9" s="19"/>
    </row>
    <row r="10" spans="2:18" ht="17.25" customHeight="1">
      <c r="B10" s="11"/>
      <c r="C10" s="111"/>
      <c r="D10" s="297" t="s">
        <v>172</v>
      </c>
      <c r="E10" s="297"/>
      <c r="F10" s="297"/>
      <c r="G10" s="297"/>
      <c r="H10" s="297"/>
      <c r="I10" s="297"/>
      <c r="J10" s="315" t="s">
        <v>170</v>
      </c>
      <c r="K10" s="315"/>
      <c r="L10" s="301"/>
      <c r="M10" s="301"/>
      <c r="Q10" s="19"/>
    </row>
    <row r="11" spans="2:18" ht="13.5" customHeight="1">
      <c r="B11" s="294" t="s">
        <v>118</v>
      </c>
      <c r="C11" s="294"/>
      <c r="D11" s="296" t="s">
        <v>3</v>
      </c>
      <c r="E11" s="296"/>
      <c r="F11" s="296"/>
      <c r="G11" s="298" t="s">
        <v>4</v>
      </c>
      <c r="H11" s="298"/>
      <c r="I11" s="298"/>
      <c r="J11" s="291" t="s">
        <v>3</v>
      </c>
      <c r="K11" s="291" t="s">
        <v>4</v>
      </c>
      <c r="L11" s="301"/>
      <c r="M11" s="301"/>
    </row>
    <row r="12" spans="2:18" ht="13.5" customHeight="1">
      <c r="B12" s="294"/>
      <c r="C12" s="294"/>
      <c r="D12" s="297"/>
      <c r="E12" s="297"/>
      <c r="F12" s="297"/>
      <c r="G12" s="299"/>
      <c r="H12" s="299"/>
      <c r="I12" s="299"/>
      <c r="J12" s="292"/>
      <c r="K12" s="292"/>
      <c r="L12" s="301"/>
      <c r="M12" s="301"/>
    </row>
    <row r="13" spans="2:18" ht="13.5" customHeight="1">
      <c r="B13" s="294"/>
      <c r="C13" s="294"/>
      <c r="D13" s="112" t="s">
        <v>6</v>
      </c>
      <c r="E13" s="112" t="s">
        <v>7</v>
      </c>
      <c r="F13" s="112" t="s">
        <v>8</v>
      </c>
      <c r="G13" s="112" t="s">
        <v>6</v>
      </c>
      <c r="H13" s="112" t="s">
        <v>7</v>
      </c>
      <c r="I13" s="112" t="s">
        <v>8</v>
      </c>
      <c r="J13" s="294" t="s">
        <v>6</v>
      </c>
      <c r="K13" s="294"/>
      <c r="L13" s="301"/>
      <c r="M13" s="301"/>
    </row>
    <row r="14" spans="2:18" ht="8.25" customHeight="1">
      <c r="B14" s="113"/>
      <c r="C14" s="113"/>
      <c r="D14" s="114"/>
      <c r="E14" s="114"/>
      <c r="F14" s="114"/>
      <c r="G14" s="114"/>
      <c r="H14" s="114"/>
      <c r="I14" s="114"/>
      <c r="J14" s="102"/>
      <c r="K14" s="102"/>
      <c r="L14" s="302"/>
      <c r="M14" s="302"/>
    </row>
    <row r="15" spans="2:18" ht="9" customHeight="1">
      <c r="B15" s="65"/>
      <c r="C15" s="65"/>
      <c r="D15" s="115"/>
      <c r="E15" s="115"/>
      <c r="F15" s="115"/>
      <c r="G15" s="115"/>
      <c r="H15" s="115"/>
      <c r="I15" s="115"/>
      <c r="J15" s="11"/>
      <c r="K15" s="11"/>
      <c r="L15" s="11"/>
      <c r="M15" s="11"/>
      <c r="P15" s="1" t="s">
        <v>235</v>
      </c>
    </row>
    <row r="16" spans="2:18">
      <c r="B16" s="116" t="s">
        <v>189</v>
      </c>
      <c r="C16" s="11"/>
      <c r="D16" s="117">
        <v>1455393</v>
      </c>
      <c r="E16" s="117">
        <v>758038</v>
      </c>
      <c r="F16" s="117">
        <v>697355</v>
      </c>
      <c r="G16" s="117">
        <v>1455393</v>
      </c>
      <c r="H16" s="117">
        <v>758038</v>
      </c>
      <c r="I16" s="117">
        <v>697355</v>
      </c>
      <c r="J16" s="120">
        <v>100</v>
      </c>
      <c r="K16" s="121">
        <v>100</v>
      </c>
      <c r="L16" s="122"/>
      <c r="M16" s="122" t="s">
        <v>190</v>
      </c>
      <c r="Q16" s="1" t="s">
        <v>238</v>
      </c>
      <c r="R16" s="1" t="s">
        <v>239</v>
      </c>
    </row>
    <row r="17" spans="2:21">
      <c r="B17" s="11"/>
      <c r="C17" s="11" t="s">
        <v>191</v>
      </c>
      <c r="D17" s="117">
        <f t="shared" ref="D17:I17" si="0">SUM(D18:D34)</f>
        <v>172216</v>
      </c>
      <c r="E17" s="117">
        <f t="shared" si="0"/>
        <v>89426</v>
      </c>
      <c r="F17" s="117">
        <f t="shared" si="0"/>
        <v>82790</v>
      </c>
      <c r="G17" s="117">
        <f t="shared" si="0"/>
        <v>160132</v>
      </c>
      <c r="H17" s="117">
        <f t="shared" si="0"/>
        <v>83122</v>
      </c>
      <c r="I17" s="117">
        <f t="shared" si="0"/>
        <v>77010</v>
      </c>
      <c r="J17" s="123">
        <f>(D17/D16)*100</f>
        <v>11.832955084983919</v>
      </c>
      <c r="K17" s="121">
        <f>(G17/G16)*100</f>
        <v>11.002663885287342</v>
      </c>
      <c r="L17" s="122"/>
      <c r="M17" s="127">
        <f>D17-G17</f>
        <v>12084</v>
      </c>
      <c r="P17" s="1">
        <f>(H17/I17)*100</f>
        <v>107.93663160628491</v>
      </c>
      <c r="Q17" s="19">
        <f>(I17/G17)*100</f>
        <v>48.091574451077861</v>
      </c>
      <c r="R17" s="19">
        <f>(H17/G17)*100</f>
        <v>51.908425548922146</v>
      </c>
      <c r="T17" s="19">
        <f>(E18/F18)*100</f>
        <v>105.68333580649949</v>
      </c>
    </row>
    <row r="18" spans="2:21">
      <c r="B18" s="11"/>
      <c r="C18" s="11" t="s">
        <v>10</v>
      </c>
      <c r="D18" s="117">
        <f>SUM(E18:F18)</f>
        <v>13861</v>
      </c>
      <c r="E18" s="73">
        <v>7122</v>
      </c>
      <c r="F18" s="73">
        <v>6739</v>
      </c>
      <c r="G18" s="117">
        <f>SUM(H18:I18)</f>
        <v>21373</v>
      </c>
      <c r="H18" s="73">
        <v>11045</v>
      </c>
      <c r="I18" s="73">
        <v>10328</v>
      </c>
      <c r="J18" s="124">
        <f>(D18/$D$17)*100</f>
        <v>8.048613369257211</v>
      </c>
      <c r="K18" s="124">
        <f>(G18/$G$17)*100</f>
        <v>13.347113631254215</v>
      </c>
      <c r="L18" s="122"/>
      <c r="M18" s="128">
        <f>D18-G18</f>
        <v>-7512</v>
      </c>
      <c r="P18" s="1">
        <f t="shared" ref="P18:P34" si="1">(H18/I18)*100</f>
        <v>106.94229279628196</v>
      </c>
      <c r="Q18" s="19">
        <f t="shared" ref="Q18:Q34" si="2">(I18/G18)*100</f>
        <v>48.322650072521405</v>
      </c>
      <c r="R18" s="19">
        <f t="shared" ref="R18:R34" si="3">(H18/G18)*100</f>
        <v>51.677349927478602</v>
      </c>
      <c r="T18" s="19">
        <f>(E19/F19)*100</f>
        <v>113.67259350091967</v>
      </c>
      <c r="U18" s="19"/>
    </row>
    <row r="19" spans="2:21">
      <c r="B19" s="11"/>
      <c r="C19" s="11" t="s">
        <v>11</v>
      </c>
      <c r="D19" s="117">
        <f t="shared" ref="D19:D34" si="4">SUM(E19:F19)</f>
        <v>6970</v>
      </c>
      <c r="E19" s="73">
        <v>3708</v>
      </c>
      <c r="F19" s="73">
        <v>3262</v>
      </c>
      <c r="G19" s="117">
        <f t="shared" ref="G19:G34" si="5">SUM(H19:I19)</f>
        <v>7261</v>
      </c>
      <c r="H19" s="73">
        <v>3862</v>
      </c>
      <c r="I19" s="73">
        <v>3399</v>
      </c>
      <c r="J19" s="124">
        <f t="shared" ref="J19:J34" si="6">(D19/$D$17)*100</f>
        <v>4.0472429971663493</v>
      </c>
      <c r="K19" s="124">
        <f t="shared" ref="K19:K34" si="7">(G19/$G$17)*100</f>
        <v>4.5343841330902004</v>
      </c>
      <c r="L19" s="122"/>
      <c r="M19" s="128">
        <f t="shared" ref="M19:M34" si="8">D19-G19</f>
        <v>-291</v>
      </c>
      <c r="P19" s="1">
        <f t="shared" si="1"/>
        <v>113.62165342747868</v>
      </c>
      <c r="Q19" s="19">
        <f t="shared" si="2"/>
        <v>46.811733920947532</v>
      </c>
      <c r="R19" s="19">
        <f t="shared" si="3"/>
        <v>53.188266079052468</v>
      </c>
      <c r="T19" s="19">
        <f t="shared" ref="T19:T34" si="9">(E20/F20)*100</f>
        <v>103.72670807453417</v>
      </c>
    </row>
    <row r="20" spans="2:21">
      <c r="B20" s="11"/>
      <c r="C20" s="11" t="s">
        <v>12</v>
      </c>
      <c r="D20" s="117">
        <f t="shared" si="4"/>
        <v>4920</v>
      </c>
      <c r="E20" s="73">
        <v>2505</v>
      </c>
      <c r="F20" s="73">
        <v>2415</v>
      </c>
      <c r="G20" s="117">
        <f t="shared" si="5"/>
        <v>5398</v>
      </c>
      <c r="H20" s="73">
        <v>2716</v>
      </c>
      <c r="I20" s="73">
        <v>2682</v>
      </c>
      <c r="J20" s="124">
        <f t="shared" si="6"/>
        <v>2.8568774097644818</v>
      </c>
      <c r="K20" s="124">
        <f t="shared" si="7"/>
        <v>3.3709689506157421</v>
      </c>
      <c r="L20" s="122"/>
      <c r="M20" s="128">
        <f t="shared" si="8"/>
        <v>-478</v>
      </c>
      <c r="P20" s="1">
        <f t="shared" si="1"/>
        <v>101.2677106636838</v>
      </c>
      <c r="Q20" s="19">
        <f t="shared" si="2"/>
        <v>49.685068543905146</v>
      </c>
      <c r="R20" s="19">
        <f t="shared" si="3"/>
        <v>50.314931456094847</v>
      </c>
      <c r="T20" s="19">
        <f t="shared" si="9"/>
        <v>110.77529566360052</v>
      </c>
    </row>
    <row r="21" spans="2:21">
      <c r="B21" s="11"/>
      <c r="C21" s="11" t="s">
        <v>13</v>
      </c>
      <c r="D21" s="117">
        <f t="shared" si="4"/>
        <v>3208</v>
      </c>
      <c r="E21" s="73">
        <v>1686</v>
      </c>
      <c r="F21" s="73">
        <v>1522</v>
      </c>
      <c r="G21" s="117">
        <f t="shared" si="5"/>
        <v>5073</v>
      </c>
      <c r="H21" s="73">
        <v>2619</v>
      </c>
      <c r="I21" s="73">
        <v>2454</v>
      </c>
      <c r="J21" s="124">
        <f t="shared" si="6"/>
        <v>1.8627769777488736</v>
      </c>
      <c r="K21" s="124">
        <f t="shared" si="7"/>
        <v>3.1680113906027527</v>
      </c>
      <c r="L21" s="122"/>
      <c r="M21" s="128">
        <f t="shared" si="8"/>
        <v>-1865</v>
      </c>
      <c r="P21" s="1">
        <f t="shared" si="1"/>
        <v>106.72371638141809</v>
      </c>
      <c r="Q21" s="19">
        <f t="shared" si="2"/>
        <v>48.373743347131878</v>
      </c>
      <c r="R21" s="19">
        <f t="shared" si="3"/>
        <v>51.626256652868129</v>
      </c>
      <c r="T21" s="19">
        <f t="shared" si="9"/>
        <v>102.77449822904367</v>
      </c>
    </row>
    <row r="22" spans="2:21" ht="15" customHeight="1">
      <c r="B22" s="11"/>
      <c r="C22" s="11" t="s">
        <v>23</v>
      </c>
      <c r="D22" s="117">
        <f t="shared" si="4"/>
        <v>3435</v>
      </c>
      <c r="E22" s="73">
        <v>1741</v>
      </c>
      <c r="F22" s="73">
        <v>1694</v>
      </c>
      <c r="G22" s="117">
        <f t="shared" si="5"/>
        <v>4392</v>
      </c>
      <c r="H22" s="73">
        <v>2229</v>
      </c>
      <c r="I22" s="73">
        <v>2163</v>
      </c>
      <c r="J22" s="124">
        <f t="shared" si="6"/>
        <v>1.994588191573373</v>
      </c>
      <c r="K22" s="124">
        <f t="shared" si="7"/>
        <v>2.7427372417755351</v>
      </c>
      <c r="L22" s="122"/>
      <c r="M22" s="128">
        <f t="shared" si="8"/>
        <v>-957</v>
      </c>
      <c r="P22" s="1">
        <f t="shared" si="1"/>
        <v>103.05131761442441</v>
      </c>
      <c r="Q22" s="19">
        <f t="shared" si="2"/>
        <v>49.248633879781423</v>
      </c>
      <c r="R22" s="19">
        <f t="shared" si="3"/>
        <v>50.751366120218577</v>
      </c>
      <c r="T22" s="19">
        <f t="shared" si="9"/>
        <v>108.46867749419953</v>
      </c>
    </row>
    <row r="23" spans="2:21">
      <c r="B23" s="11"/>
      <c r="C23" s="11" t="s">
        <v>24</v>
      </c>
      <c r="D23" s="117">
        <f t="shared" si="4"/>
        <v>43128</v>
      </c>
      <c r="E23" s="73">
        <v>22440</v>
      </c>
      <c r="F23" s="73">
        <v>20688</v>
      </c>
      <c r="G23" s="117">
        <f t="shared" si="5"/>
        <v>23147</v>
      </c>
      <c r="H23" s="73">
        <v>12136</v>
      </c>
      <c r="I23" s="73">
        <v>11011</v>
      </c>
      <c r="J23" s="124">
        <f t="shared" si="6"/>
        <v>25.042969294374508</v>
      </c>
      <c r="K23" s="124">
        <f t="shared" si="7"/>
        <v>14.454949666525115</v>
      </c>
      <c r="L23" s="122"/>
      <c r="M23" s="128">
        <f t="shared" si="8"/>
        <v>19981</v>
      </c>
      <c r="N23" s="83">
        <f>M23/D23*100</f>
        <v>46.329530699313672</v>
      </c>
      <c r="P23" s="1">
        <f t="shared" si="1"/>
        <v>110.21705567160112</v>
      </c>
      <c r="Q23" s="19">
        <f t="shared" si="2"/>
        <v>47.569879466021511</v>
      </c>
      <c r="R23" s="19">
        <f t="shared" si="3"/>
        <v>52.430120533978489</v>
      </c>
      <c r="T23" s="19">
        <f t="shared" si="9"/>
        <v>104.09759149202378</v>
      </c>
    </row>
    <row r="24" spans="2:21" ht="15" customHeight="1">
      <c r="B24" s="11"/>
      <c r="C24" s="11" t="s">
        <v>26</v>
      </c>
      <c r="D24" s="117">
        <f t="shared" si="4"/>
        <v>6525</v>
      </c>
      <c r="E24" s="73">
        <v>3328</v>
      </c>
      <c r="F24" s="73">
        <v>3197</v>
      </c>
      <c r="G24" s="117">
        <f t="shared" si="5"/>
        <v>5296</v>
      </c>
      <c r="H24" s="73">
        <v>2712</v>
      </c>
      <c r="I24" s="73">
        <v>2584</v>
      </c>
      <c r="J24" s="124">
        <f t="shared" si="6"/>
        <v>3.7888465647791145</v>
      </c>
      <c r="K24" s="124">
        <f t="shared" si="7"/>
        <v>3.3072715010116651</v>
      </c>
      <c r="L24" s="122"/>
      <c r="M24" s="128">
        <f t="shared" si="8"/>
        <v>1229</v>
      </c>
      <c r="P24" s="1">
        <f t="shared" si="1"/>
        <v>104.95356037151701</v>
      </c>
      <c r="Q24" s="19">
        <f t="shared" si="2"/>
        <v>48.791540785498491</v>
      </c>
      <c r="R24" s="19">
        <f t="shared" si="3"/>
        <v>51.208459214501509</v>
      </c>
      <c r="T24" s="19">
        <f t="shared" si="9"/>
        <v>107.47167138810198</v>
      </c>
    </row>
    <row r="25" spans="2:21">
      <c r="B25" s="11"/>
      <c r="C25" s="11" t="s">
        <v>28</v>
      </c>
      <c r="D25" s="117">
        <f t="shared" si="4"/>
        <v>5859</v>
      </c>
      <c r="E25" s="73">
        <v>3035</v>
      </c>
      <c r="F25" s="73">
        <v>2824</v>
      </c>
      <c r="G25" s="117">
        <f t="shared" si="5"/>
        <v>5876</v>
      </c>
      <c r="H25" s="73">
        <v>3038</v>
      </c>
      <c r="I25" s="73">
        <v>2838</v>
      </c>
      <c r="J25" s="124">
        <f t="shared" si="6"/>
        <v>3.4021229154085564</v>
      </c>
      <c r="K25" s="124">
        <f t="shared" si="7"/>
        <v>3.669472685034846</v>
      </c>
      <c r="L25" s="122"/>
      <c r="M25" s="128">
        <f t="shared" si="8"/>
        <v>-17</v>
      </c>
      <c r="P25" s="1">
        <f t="shared" si="1"/>
        <v>107.04721634954193</v>
      </c>
      <c r="Q25" s="19">
        <f t="shared" si="2"/>
        <v>48.298162014976178</v>
      </c>
      <c r="R25" s="19">
        <f t="shared" si="3"/>
        <v>51.701837985023822</v>
      </c>
      <c r="T25" s="19">
        <f t="shared" si="9"/>
        <v>109.92522093813733</v>
      </c>
    </row>
    <row r="26" spans="2:21">
      <c r="B26" s="11"/>
      <c r="C26" s="11" t="s">
        <v>29</v>
      </c>
      <c r="D26" s="117">
        <f t="shared" si="4"/>
        <v>3088</v>
      </c>
      <c r="E26" s="73">
        <v>1617</v>
      </c>
      <c r="F26" s="73">
        <v>1471</v>
      </c>
      <c r="G26" s="117">
        <f t="shared" si="5"/>
        <v>3564</v>
      </c>
      <c r="H26" s="73">
        <v>1857</v>
      </c>
      <c r="I26" s="73">
        <v>1707</v>
      </c>
      <c r="J26" s="124">
        <f t="shared" si="6"/>
        <v>1.7930970409253497</v>
      </c>
      <c r="K26" s="124">
        <f t="shared" si="7"/>
        <v>2.2256638273424425</v>
      </c>
      <c r="L26" s="122"/>
      <c r="M26" s="128">
        <f t="shared" si="8"/>
        <v>-476</v>
      </c>
      <c r="P26" s="1">
        <f t="shared" si="1"/>
        <v>108.78734622144113</v>
      </c>
      <c r="Q26" s="19">
        <f t="shared" si="2"/>
        <v>47.8956228956229</v>
      </c>
      <c r="R26" s="19">
        <f t="shared" si="3"/>
        <v>52.104377104377107</v>
      </c>
      <c r="T26" s="19">
        <f t="shared" si="9"/>
        <v>107.61516765904105</v>
      </c>
    </row>
    <row r="27" spans="2:21">
      <c r="B27" s="11"/>
      <c r="C27" s="11" t="s">
        <v>30</v>
      </c>
      <c r="D27" s="117">
        <f t="shared" si="4"/>
        <v>6625</v>
      </c>
      <c r="E27" s="73">
        <v>3434</v>
      </c>
      <c r="F27" s="73">
        <v>3191</v>
      </c>
      <c r="G27" s="117">
        <f t="shared" si="5"/>
        <v>8080</v>
      </c>
      <c r="H27" s="73">
        <v>4226</v>
      </c>
      <c r="I27" s="73">
        <v>3854</v>
      </c>
      <c r="J27" s="124">
        <f t="shared" si="6"/>
        <v>3.8469131787987179</v>
      </c>
      <c r="K27" s="124">
        <f t="shared" si="7"/>
        <v>5.0458371843229335</v>
      </c>
      <c r="L27" s="122"/>
      <c r="M27" s="128">
        <f t="shared" si="8"/>
        <v>-1455</v>
      </c>
      <c r="P27" s="1">
        <f t="shared" si="1"/>
        <v>109.65230928905034</v>
      </c>
      <c r="Q27" s="19">
        <f t="shared" si="2"/>
        <v>47.698019801980195</v>
      </c>
      <c r="R27" s="19">
        <f t="shared" si="3"/>
        <v>52.301980198019805</v>
      </c>
      <c r="T27" s="19">
        <f t="shared" si="9"/>
        <v>109.4136632598171</v>
      </c>
    </row>
    <row r="28" spans="2:21">
      <c r="B28" s="11"/>
      <c r="C28" s="11" t="s">
        <v>32</v>
      </c>
      <c r="D28" s="117">
        <f t="shared" si="4"/>
        <v>3893</v>
      </c>
      <c r="E28" s="73">
        <v>2034</v>
      </c>
      <c r="F28" s="73">
        <v>1859</v>
      </c>
      <c r="G28" s="117">
        <f t="shared" si="5"/>
        <v>4773</v>
      </c>
      <c r="H28" s="73">
        <v>2505</v>
      </c>
      <c r="I28" s="73">
        <v>2268</v>
      </c>
      <c r="J28" s="124">
        <f t="shared" si="6"/>
        <v>2.2605332837831558</v>
      </c>
      <c r="K28" s="124">
        <f t="shared" si="7"/>
        <v>2.9806659505907627</v>
      </c>
      <c r="L28" s="122"/>
      <c r="M28" s="128">
        <f t="shared" si="8"/>
        <v>-880</v>
      </c>
      <c r="P28" s="1">
        <f t="shared" si="1"/>
        <v>110.44973544973544</v>
      </c>
      <c r="Q28" s="19">
        <f t="shared" si="2"/>
        <v>47.51728472658705</v>
      </c>
      <c r="R28" s="19">
        <f t="shared" si="3"/>
        <v>52.48271527341295</v>
      </c>
      <c r="T28" s="19">
        <f t="shared" si="9"/>
        <v>108.24953127663201</v>
      </c>
    </row>
    <row r="29" spans="2:21">
      <c r="B29" s="11"/>
      <c r="C29" s="11" t="s">
        <v>37</v>
      </c>
      <c r="D29" s="117">
        <f t="shared" si="4"/>
        <v>12218</v>
      </c>
      <c r="E29" s="73">
        <v>6351</v>
      </c>
      <c r="F29" s="73">
        <v>5867</v>
      </c>
      <c r="G29" s="117">
        <f t="shared" si="5"/>
        <v>10369</v>
      </c>
      <c r="H29" s="73">
        <v>5395</v>
      </c>
      <c r="I29" s="73">
        <v>4974</v>
      </c>
      <c r="J29" s="124">
        <f t="shared" si="6"/>
        <v>7.0945789009151303</v>
      </c>
      <c r="K29" s="124">
        <f t="shared" si="7"/>
        <v>6.4752828916144187</v>
      </c>
      <c r="L29" s="122"/>
      <c r="M29" s="128">
        <f t="shared" si="8"/>
        <v>1849</v>
      </c>
      <c r="P29" s="1">
        <f t="shared" si="1"/>
        <v>108.46401286690792</v>
      </c>
      <c r="Q29" s="19">
        <f t="shared" si="2"/>
        <v>47.969910309576626</v>
      </c>
      <c r="R29" s="19">
        <f t="shared" si="3"/>
        <v>52.030089690423374</v>
      </c>
      <c r="T29" s="19">
        <f t="shared" si="9"/>
        <v>107.87307126110899</v>
      </c>
    </row>
    <row r="30" spans="2:21">
      <c r="B30" s="11"/>
      <c r="C30" s="11" t="s">
        <v>38</v>
      </c>
      <c r="D30" s="117">
        <f t="shared" si="4"/>
        <v>38126</v>
      </c>
      <c r="E30" s="73">
        <v>19785</v>
      </c>
      <c r="F30" s="73">
        <v>18341</v>
      </c>
      <c r="G30" s="117">
        <f t="shared" si="5"/>
        <v>33630</v>
      </c>
      <c r="H30" s="73">
        <v>17376</v>
      </c>
      <c r="I30" s="73">
        <v>16254</v>
      </c>
      <c r="J30" s="124">
        <f t="shared" si="6"/>
        <v>22.138477261113952</v>
      </c>
      <c r="K30" s="124">
        <f t="shared" si="7"/>
        <v>21.001423825344091</v>
      </c>
      <c r="L30" s="122"/>
      <c r="M30" s="128">
        <f t="shared" si="8"/>
        <v>4496</v>
      </c>
      <c r="P30" s="1">
        <f t="shared" si="1"/>
        <v>106.90291620524179</v>
      </c>
      <c r="Q30" s="19">
        <f t="shared" si="2"/>
        <v>48.331846565566458</v>
      </c>
      <c r="R30" s="19">
        <f t="shared" si="3"/>
        <v>51.668153434433542</v>
      </c>
      <c r="T30" s="19">
        <f t="shared" si="9"/>
        <v>108.50439882697947</v>
      </c>
    </row>
    <row r="31" spans="2:21">
      <c r="B31" s="11"/>
      <c r="C31" s="11" t="s">
        <v>42</v>
      </c>
      <c r="D31" s="117">
        <f t="shared" si="4"/>
        <v>1422</v>
      </c>
      <c r="E31" s="73">
        <v>740</v>
      </c>
      <c r="F31" s="73">
        <v>682</v>
      </c>
      <c r="G31" s="117">
        <f t="shared" si="5"/>
        <v>1142</v>
      </c>
      <c r="H31" s="73">
        <v>597</v>
      </c>
      <c r="I31" s="73">
        <v>545</v>
      </c>
      <c r="J31" s="124">
        <f t="shared" si="6"/>
        <v>0.82570725135875878</v>
      </c>
      <c r="K31" s="124">
        <f t="shared" si="7"/>
        <v>0.71316164164564233</v>
      </c>
      <c r="L31" s="122"/>
      <c r="M31" s="128">
        <f t="shared" si="8"/>
        <v>280</v>
      </c>
      <c r="P31" s="1">
        <f t="shared" si="1"/>
        <v>109.54128440366972</v>
      </c>
      <c r="Q31" s="19">
        <f t="shared" si="2"/>
        <v>47.72329246935201</v>
      </c>
      <c r="R31" s="19">
        <f t="shared" si="3"/>
        <v>52.276707530647982</v>
      </c>
      <c r="T31" s="19">
        <f t="shared" si="9"/>
        <v>109.00639163277164</v>
      </c>
    </row>
    <row r="32" spans="2:21">
      <c r="B32" s="11"/>
      <c r="C32" s="11" t="s">
        <v>44</v>
      </c>
      <c r="D32" s="117">
        <f t="shared" si="4"/>
        <v>10791</v>
      </c>
      <c r="E32" s="73">
        <v>5628</v>
      </c>
      <c r="F32" s="73">
        <v>5163</v>
      </c>
      <c r="G32" s="117">
        <f t="shared" si="5"/>
        <v>11551</v>
      </c>
      <c r="H32" s="73">
        <v>6010</v>
      </c>
      <c r="I32" s="73">
        <v>5541</v>
      </c>
      <c r="J32" s="124">
        <f t="shared" si="6"/>
        <v>6.2659683188553901</v>
      </c>
      <c r="K32" s="124">
        <f t="shared" si="7"/>
        <v>7.2134239252616599</v>
      </c>
      <c r="L32" s="122"/>
      <c r="M32" s="128">
        <f t="shared" si="8"/>
        <v>-760</v>
      </c>
      <c r="P32" s="1">
        <f t="shared" si="1"/>
        <v>108.46417614149071</v>
      </c>
      <c r="Q32" s="19">
        <f t="shared" si="2"/>
        <v>47.969872738291059</v>
      </c>
      <c r="R32" s="19">
        <f t="shared" si="3"/>
        <v>52.030127261708948</v>
      </c>
      <c r="T32" s="19">
        <f t="shared" si="9"/>
        <v>111.51079136690647</v>
      </c>
    </row>
    <row r="33" spans="2:20">
      <c r="B33" s="11"/>
      <c r="C33" s="11" t="s">
        <v>45</v>
      </c>
      <c r="D33" s="117">
        <f t="shared" si="4"/>
        <v>7350</v>
      </c>
      <c r="E33" s="73">
        <v>3875</v>
      </c>
      <c r="F33" s="73">
        <v>3475</v>
      </c>
      <c r="G33" s="117">
        <f t="shared" si="5"/>
        <v>8515</v>
      </c>
      <c r="H33" s="73">
        <v>4448</v>
      </c>
      <c r="I33" s="73">
        <v>4067</v>
      </c>
      <c r="J33" s="124">
        <f t="shared" si="6"/>
        <v>4.2678961304408416</v>
      </c>
      <c r="K33" s="124">
        <f t="shared" si="7"/>
        <v>5.3174880723403195</v>
      </c>
      <c r="L33" s="122"/>
      <c r="M33" s="128">
        <f t="shared" si="8"/>
        <v>-1165</v>
      </c>
      <c r="P33" s="1">
        <f t="shared" si="1"/>
        <v>109.36808458323088</v>
      </c>
      <c r="Q33" s="19">
        <f t="shared" si="2"/>
        <v>47.762771579565474</v>
      </c>
      <c r="R33" s="19">
        <f t="shared" si="3"/>
        <v>52.237228420434519</v>
      </c>
      <c r="T33" s="19">
        <f t="shared" si="9"/>
        <v>99.25</v>
      </c>
    </row>
    <row r="34" spans="2:20">
      <c r="B34" s="11"/>
      <c r="C34" s="11" t="s">
        <v>46</v>
      </c>
      <c r="D34" s="117">
        <f t="shared" si="4"/>
        <v>797</v>
      </c>
      <c r="E34" s="73">
        <v>397</v>
      </c>
      <c r="F34" s="73">
        <v>400</v>
      </c>
      <c r="G34" s="117">
        <f t="shared" si="5"/>
        <v>692</v>
      </c>
      <c r="H34" s="73">
        <v>351</v>
      </c>
      <c r="I34" s="73">
        <v>341</v>
      </c>
      <c r="J34" s="124">
        <f t="shared" si="6"/>
        <v>0.46279091373623821</v>
      </c>
      <c r="K34" s="124">
        <f t="shared" si="7"/>
        <v>0.4321434816276572</v>
      </c>
      <c r="L34" s="122"/>
      <c r="M34" s="128">
        <f t="shared" si="8"/>
        <v>105</v>
      </c>
      <c r="P34" s="1">
        <f t="shared" si="1"/>
        <v>102.9325513196481</v>
      </c>
      <c r="Q34" s="19">
        <f t="shared" si="2"/>
        <v>49.277456647398843</v>
      </c>
      <c r="R34" s="19">
        <f t="shared" si="3"/>
        <v>50.722543352601157</v>
      </c>
      <c r="T34" s="19" t="e">
        <f t="shared" si="9"/>
        <v>#DIV/0!</v>
      </c>
    </row>
    <row r="35" spans="2:20" ht="9" customHeight="1">
      <c r="B35" s="102"/>
      <c r="C35" s="102"/>
      <c r="D35" s="118"/>
      <c r="E35" s="118"/>
      <c r="F35" s="118"/>
      <c r="G35" s="118"/>
      <c r="H35" s="118"/>
      <c r="I35" s="118"/>
      <c r="J35" s="125"/>
      <c r="K35" s="125"/>
      <c r="L35" s="126"/>
      <c r="M35" s="129"/>
    </row>
    <row r="36" spans="2:20" ht="9" customHeight="1">
      <c r="B36" s="11"/>
      <c r="C36" s="11"/>
      <c r="D36" s="117"/>
      <c r="E36" s="117"/>
      <c r="F36" s="117"/>
      <c r="G36" s="117"/>
      <c r="H36" s="117"/>
      <c r="I36" s="117"/>
      <c r="J36" s="124"/>
      <c r="K36" s="124"/>
      <c r="L36" s="122"/>
      <c r="M36" s="128"/>
    </row>
    <row r="37" spans="2:20" ht="12.75" customHeight="1">
      <c r="B37" s="10" t="s">
        <v>176</v>
      </c>
      <c r="C37" s="290" t="s">
        <v>177</v>
      </c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2:20" ht="12.75" customHeight="1">
      <c r="B38" s="11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2:20" ht="12.75" customHeight="1">
      <c r="B39" s="11" t="s">
        <v>178</v>
      </c>
      <c r="C39" s="290" t="s">
        <v>192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2:20" ht="12.75" customHeight="1">
      <c r="B40" s="11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</row>
    <row r="41" spans="2:20" ht="12.75" customHeight="1">
      <c r="B41" s="11"/>
      <c r="C41" s="47" t="s">
        <v>193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Q41" s="1" t="s">
        <v>194</v>
      </c>
    </row>
    <row r="42" spans="2:20" ht="12.75" customHeight="1">
      <c r="B42" s="1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2:20" ht="12.75" customHeight="1">
      <c r="B43" s="1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2:20" ht="12.75" customHeight="1">
      <c r="B44" s="1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2:20" ht="12.75" customHeight="1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2:20" ht="12.75" customHeight="1">
      <c r="B46" s="1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2:20" ht="12.75" customHeight="1">
      <c r="B47" s="1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20" ht="12.75" customHeight="1">
      <c r="B48" s="1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 ht="12.75" customHeight="1">
      <c r="B49" s="1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 ht="12.75" customHeight="1">
      <c r="B50" s="1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 ht="12.75" customHeight="1">
      <c r="B51" s="1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 ht="12.75" customHeight="1">
      <c r="B52" s="1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 ht="12.75" customHeight="1">
      <c r="B53" s="1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 ht="12.75" customHeight="1">
      <c r="B54" s="1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 ht="12.75" customHeight="1">
      <c r="B55" s="1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 ht="12.75" customHeight="1">
      <c r="B56" s="1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 ht="12.75" customHeight="1">
      <c r="B57" s="1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 ht="12.75" customHeight="1">
      <c r="B58" s="1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 ht="12.75" customHeight="1"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ht="12.75" customHeight="1">
      <c r="B60" s="1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 ht="12.75" customHeight="1">
      <c r="B61" s="1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2:13" ht="12.75" customHeight="1">
      <c r="B62" s="1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ht="12.75" customHeight="1">
      <c r="B63" s="1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2:13" ht="12.75" customHeight="1">
      <c r="B64" s="1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2:15" ht="12.75" customHeight="1">
      <c r="B65" s="1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2:15" ht="12.75" customHeight="1">
      <c r="B66" s="12"/>
      <c r="C66" s="38"/>
      <c r="F66" s="38"/>
      <c r="G66" s="38"/>
      <c r="H66" s="38"/>
      <c r="I66" s="38"/>
      <c r="J66" s="38"/>
      <c r="K66" s="38"/>
      <c r="L66" s="38"/>
      <c r="M66" s="38"/>
    </row>
    <row r="67" spans="2:15" ht="12.75" customHeight="1">
      <c r="B67" s="12"/>
      <c r="C67" s="38"/>
      <c r="F67" s="38"/>
      <c r="G67" s="38"/>
      <c r="H67" s="38"/>
      <c r="I67" s="38"/>
      <c r="J67" s="38"/>
      <c r="K67" s="38"/>
      <c r="L67" s="38"/>
      <c r="M67" s="38"/>
    </row>
    <row r="68" spans="2:15" ht="12.75" customHeight="1">
      <c r="B68" s="1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2:15" ht="12.75" customHeight="1">
      <c r="B69" s="1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2:15" ht="12.75" customHeight="1">
      <c r="B70" s="1" t="s">
        <v>7</v>
      </c>
      <c r="C70" s="1" t="s">
        <v>8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2:15" ht="12.75" customHeight="1">
      <c r="B71" s="19">
        <f>(H17/G17)*100</f>
        <v>51.908425548922146</v>
      </c>
      <c r="C71" s="19">
        <f>(I17/G17)*100</f>
        <v>48.091574451077861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2:15" ht="12.75" customHeight="1">
      <c r="B72" s="1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2:15" ht="12.75" customHeight="1">
      <c r="B73" s="1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2:15" ht="12.75" customHeight="1">
      <c r="B74" s="1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2:15" ht="12.75" customHeight="1">
      <c r="B75" s="1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2:15" ht="12.75" customHeight="1">
      <c r="B76" s="12" t="s">
        <v>195</v>
      </c>
      <c r="C76" s="130">
        <f>(H17/I17)*100</f>
        <v>107.93663160628491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2:15" ht="12.75" customHeight="1">
      <c r="B77" s="1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2:15" ht="12.75" customHeight="1">
      <c r="B78" s="1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2:15" ht="12.75" customHeight="1">
      <c r="B79" s="1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2:15" ht="12.75" customHeight="1">
      <c r="B80" s="12"/>
      <c r="C80" s="38"/>
      <c r="D80" s="38"/>
      <c r="E80" s="38"/>
      <c r="F80" s="38"/>
      <c r="G80" s="99" t="s">
        <v>85</v>
      </c>
      <c r="H80" s="134" t="s">
        <v>3</v>
      </c>
      <c r="I80" s="134" t="s">
        <v>4</v>
      </c>
      <c r="K80" s="99" t="s">
        <v>85</v>
      </c>
      <c r="N80" s="134" t="s">
        <v>3</v>
      </c>
      <c r="O80" s="134" t="s">
        <v>4</v>
      </c>
    </row>
    <row r="81" spans="2:15" ht="12.75" customHeight="1">
      <c r="B81" s="12"/>
      <c r="C81" s="38">
        <v>17</v>
      </c>
      <c r="D81" s="124">
        <v>0.46279091373623799</v>
      </c>
      <c r="E81" s="11" t="s">
        <v>46</v>
      </c>
      <c r="F81" s="38"/>
      <c r="G81" s="1" t="s">
        <v>46</v>
      </c>
      <c r="H81" s="117">
        <v>797</v>
      </c>
      <c r="I81" s="117">
        <v>692</v>
      </c>
      <c r="M81" s="11" t="s">
        <v>46</v>
      </c>
      <c r="N81" s="124">
        <v>0.46279091373623799</v>
      </c>
      <c r="O81" s="124">
        <v>0.43214348162765698</v>
      </c>
    </row>
    <row r="82" spans="2:15" ht="12.75" customHeight="1">
      <c r="B82" s="12"/>
      <c r="C82" s="38">
        <v>16</v>
      </c>
      <c r="D82" s="124">
        <v>0.825707251358759</v>
      </c>
      <c r="E82" s="11" t="s">
        <v>42</v>
      </c>
      <c r="F82" s="38"/>
      <c r="G82" s="1" t="s">
        <v>45</v>
      </c>
      <c r="H82" s="117">
        <v>7350</v>
      </c>
      <c r="I82" s="117">
        <v>8515</v>
      </c>
      <c r="M82" s="11" t="s">
        <v>42</v>
      </c>
      <c r="N82" s="124">
        <v>0.825707251358759</v>
      </c>
      <c r="O82" s="124">
        <v>0.713161641645642</v>
      </c>
    </row>
    <row r="83" spans="2:15" ht="12.75" customHeight="1">
      <c r="B83" s="12"/>
      <c r="C83" s="38">
        <v>15</v>
      </c>
      <c r="D83" s="124">
        <v>1.7930970409253499</v>
      </c>
      <c r="E83" s="11" t="s">
        <v>29</v>
      </c>
      <c r="F83" s="38"/>
      <c r="G83" s="1" t="s">
        <v>44</v>
      </c>
      <c r="H83" s="117">
        <v>10791</v>
      </c>
      <c r="I83" s="117">
        <v>11551</v>
      </c>
      <c r="M83" s="11" t="s">
        <v>29</v>
      </c>
      <c r="N83" s="124">
        <v>1.7930970409253499</v>
      </c>
      <c r="O83" s="124">
        <v>2.2256638273424398</v>
      </c>
    </row>
    <row r="84" spans="2:15" ht="12.75" customHeight="1">
      <c r="B84" s="12"/>
      <c r="C84" s="38">
        <v>14</v>
      </c>
      <c r="D84" s="124">
        <v>1.8627769777488701</v>
      </c>
      <c r="E84" s="11" t="s">
        <v>13</v>
      </c>
      <c r="F84" s="36"/>
      <c r="G84" s="1" t="s">
        <v>42</v>
      </c>
      <c r="H84" s="117">
        <v>1422</v>
      </c>
      <c r="I84" s="117">
        <v>1142</v>
      </c>
      <c r="M84" s="11" t="s">
        <v>13</v>
      </c>
      <c r="N84" s="124">
        <v>1.8627769777488701</v>
      </c>
      <c r="O84" s="124">
        <v>3.1680113906027501</v>
      </c>
    </row>
    <row r="85" spans="2:15">
      <c r="C85" s="38">
        <v>13</v>
      </c>
      <c r="D85" s="124">
        <v>1.9945881915733701</v>
      </c>
      <c r="E85" s="11" t="s">
        <v>23</v>
      </c>
      <c r="G85" s="1" t="s">
        <v>38</v>
      </c>
      <c r="H85" s="117">
        <v>38126</v>
      </c>
      <c r="I85" s="117">
        <v>33630</v>
      </c>
      <c r="M85" s="11" t="s">
        <v>23</v>
      </c>
      <c r="N85" s="124">
        <v>1.9945881915733701</v>
      </c>
      <c r="O85" s="124">
        <v>2.7427372417755298</v>
      </c>
    </row>
    <row r="86" spans="2:15">
      <c r="C86" s="38">
        <v>12</v>
      </c>
      <c r="D86" s="124">
        <v>2.2605332837831602</v>
      </c>
      <c r="E86" s="11" t="s">
        <v>32</v>
      </c>
      <c r="G86" s="1" t="s">
        <v>37</v>
      </c>
      <c r="H86" s="117">
        <v>12218</v>
      </c>
      <c r="I86" s="117">
        <v>10369</v>
      </c>
      <c r="M86" s="11" t="s">
        <v>32</v>
      </c>
      <c r="N86" s="124">
        <v>2.2605332837831602</v>
      </c>
      <c r="O86" s="124">
        <v>2.98066595059076</v>
      </c>
    </row>
    <row r="87" spans="2:15">
      <c r="C87" s="38">
        <v>11</v>
      </c>
      <c r="D87" s="124">
        <v>2.85687740976448</v>
      </c>
      <c r="E87" s="11" t="s">
        <v>12</v>
      </c>
      <c r="G87" s="1" t="s">
        <v>32</v>
      </c>
      <c r="H87" s="117">
        <v>3893</v>
      </c>
      <c r="I87" s="117">
        <v>4773</v>
      </c>
      <c r="M87" s="11" t="s">
        <v>12</v>
      </c>
      <c r="N87" s="124">
        <v>2.85687740976448</v>
      </c>
      <c r="O87" s="124">
        <v>3.3709689506157399</v>
      </c>
    </row>
    <row r="88" spans="2:15">
      <c r="C88" s="38">
        <v>10</v>
      </c>
      <c r="D88" s="124">
        <v>3.4021229154085599</v>
      </c>
      <c r="E88" s="11" t="s">
        <v>28</v>
      </c>
      <c r="G88" s="1" t="s">
        <v>30</v>
      </c>
      <c r="H88" s="117">
        <v>6625</v>
      </c>
      <c r="I88" s="117">
        <v>8080</v>
      </c>
      <c r="M88" s="11" t="s">
        <v>28</v>
      </c>
      <c r="N88" s="124">
        <v>3.4021229154085599</v>
      </c>
      <c r="O88" s="124">
        <v>3.66947268503485</v>
      </c>
    </row>
    <row r="89" spans="2:15">
      <c r="C89" s="38">
        <v>9</v>
      </c>
      <c r="D89" s="124">
        <v>3.7888465647791101</v>
      </c>
      <c r="E89" s="11" t="s">
        <v>26</v>
      </c>
      <c r="G89" s="1" t="s">
        <v>29</v>
      </c>
      <c r="H89" s="117">
        <v>3088</v>
      </c>
      <c r="I89" s="117">
        <v>3564</v>
      </c>
      <c r="M89" s="11" t="s">
        <v>26</v>
      </c>
      <c r="N89" s="124">
        <v>3.7888465647791101</v>
      </c>
      <c r="O89" s="124">
        <v>3.3072715010116598</v>
      </c>
    </row>
    <row r="90" spans="2:15">
      <c r="C90" s="38">
        <v>8</v>
      </c>
      <c r="D90" s="124">
        <v>3.8469131787987201</v>
      </c>
      <c r="E90" s="11" t="s">
        <v>30</v>
      </c>
      <c r="G90" s="1" t="s">
        <v>28</v>
      </c>
      <c r="H90" s="117">
        <v>5859</v>
      </c>
      <c r="I90" s="117">
        <v>5876</v>
      </c>
      <c r="M90" s="11" t="s">
        <v>30</v>
      </c>
      <c r="N90" s="124">
        <v>3.8469131787987201</v>
      </c>
      <c r="O90" s="124">
        <v>5.0458371843229299</v>
      </c>
    </row>
    <row r="91" spans="2:15">
      <c r="C91" s="38">
        <v>7</v>
      </c>
      <c r="D91" s="124">
        <v>4.0472429971663502</v>
      </c>
      <c r="E91" s="11" t="s">
        <v>11</v>
      </c>
      <c r="G91" s="1" t="s">
        <v>26</v>
      </c>
      <c r="H91" s="117">
        <v>6525</v>
      </c>
      <c r="I91" s="117">
        <v>5296</v>
      </c>
      <c r="M91" s="11" t="s">
        <v>11</v>
      </c>
      <c r="N91" s="124">
        <v>4.0472429971663502</v>
      </c>
      <c r="O91" s="124">
        <v>4.5343841330902004</v>
      </c>
    </row>
    <row r="92" spans="2:15">
      <c r="C92" s="38">
        <v>6</v>
      </c>
      <c r="D92" s="124">
        <v>4.2678961304408398</v>
      </c>
      <c r="E92" s="11" t="s">
        <v>45</v>
      </c>
      <c r="G92" s="1" t="s">
        <v>24</v>
      </c>
      <c r="H92" s="117">
        <v>43128</v>
      </c>
      <c r="I92" s="117">
        <v>23147</v>
      </c>
      <c r="M92" s="11" t="s">
        <v>45</v>
      </c>
      <c r="N92" s="124">
        <v>4.2678961304408398</v>
      </c>
      <c r="O92" s="124">
        <v>5.3174880723403204</v>
      </c>
    </row>
    <row r="93" spans="2:15">
      <c r="C93" s="38">
        <v>5</v>
      </c>
      <c r="D93" s="124">
        <v>6.2659683188553901</v>
      </c>
      <c r="E93" s="11" t="s">
        <v>44</v>
      </c>
      <c r="G93" s="1" t="s">
        <v>23</v>
      </c>
      <c r="H93" s="117">
        <v>3435</v>
      </c>
      <c r="I93" s="117">
        <v>4392</v>
      </c>
      <c r="M93" s="11" t="s">
        <v>44</v>
      </c>
      <c r="N93" s="124">
        <v>6.2659683188553901</v>
      </c>
      <c r="O93" s="124">
        <v>7.2134239252616599</v>
      </c>
    </row>
    <row r="94" spans="2:15" ht="12.75" customHeight="1">
      <c r="B94" s="12"/>
      <c r="C94" s="38">
        <v>4</v>
      </c>
      <c r="D94" s="124">
        <v>7.0945789009151303</v>
      </c>
      <c r="E94" s="11" t="s">
        <v>37</v>
      </c>
      <c r="F94" s="36"/>
      <c r="G94" s="1" t="s">
        <v>13</v>
      </c>
      <c r="H94" s="117">
        <v>3208</v>
      </c>
      <c r="I94" s="117">
        <v>5073</v>
      </c>
      <c r="M94" s="11" t="s">
        <v>37</v>
      </c>
      <c r="N94" s="124">
        <v>7.0945789009151303</v>
      </c>
      <c r="O94" s="124">
        <v>6.4752828916144196</v>
      </c>
    </row>
    <row r="95" spans="2:15">
      <c r="C95" s="38">
        <v>3</v>
      </c>
      <c r="D95" s="124">
        <v>8.0486133692572093</v>
      </c>
      <c r="E95" s="11" t="s">
        <v>10</v>
      </c>
      <c r="G95" s="1" t="s">
        <v>12</v>
      </c>
      <c r="H95" s="117">
        <v>4920</v>
      </c>
      <c r="I95" s="117">
        <v>5398</v>
      </c>
      <c r="M95" s="11" t="s">
        <v>10</v>
      </c>
      <c r="N95" s="124">
        <v>8.0486133692572093</v>
      </c>
      <c r="O95" s="124">
        <v>13.347113631254199</v>
      </c>
    </row>
    <row r="96" spans="2:15">
      <c r="C96" s="38">
        <v>2</v>
      </c>
      <c r="D96" s="124">
        <v>22.138477261114001</v>
      </c>
      <c r="E96" s="11" t="s">
        <v>38</v>
      </c>
      <c r="G96" s="1" t="s">
        <v>11</v>
      </c>
      <c r="H96" s="117">
        <v>6970</v>
      </c>
      <c r="I96" s="117">
        <v>7261</v>
      </c>
      <c r="M96" s="11" t="s">
        <v>38</v>
      </c>
      <c r="N96" s="124">
        <v>22.138477261114001</v>
      </c>
      <c r="O96" s="124">
        <v>21.001423825344101</v>
      </c>
    </row>
    <row r="97" spans="3:35">
      <c r="C97" s="38">
        <v>1</v>
      </c>
      <c r="D97" s="124">
        <v>25.042969294374501</v>
      </c>
      <c r="E97" s="11" t="s">
        <v>24</v>
      </c>
      <c r="G97" s="1" t="s">
        <v>10</v>
      </c>
      <c r="H97" s="117">
        <v>13861</v>
      </c>
      <c r="I97" s="117">
        <v>21373</v>
      </c>
      <c r="M97" s="11" t="s">
        <v>24</v>
      </c>
      <c r="N97" s="124">
        <v>25.042969294374501</v>
      </c>
      <c r="O97" s="124">
        <v>14.454949666525099</v>
      </c>
    </row>
    <row r="98" spans="3:35">
      <c r="H98" s="37">
        <f>SUM(H81:H97)</f>
        <v>172216</v>
      </c>
      <c r="I98" s="37">
        <f>SUM(I81:I97)</f>
        <v>160132</v>
      </c>
    </row>
    <row r="101" spans="3:35" ht="42.75">
      <c r="J101" s="134" t="s">
        <v>3</v>
      </c>
      <c r="L101" s="134" t="s">
        <v>4</v>
      </c>
    </row>
    <row r="102" spans="3:35">
      <c r="H102" s="12" t="s">
        <v>10</v>
      </c>
      <c r="J102" s="19">
        <f>(E18/F18)*100</f>
        <v>105.68333580649949</v>
      </c>
      <c r="K102" s="19">
        <f t="shared" ref="K102:K118" si="10">(F18/E18)*100</f>
        <v>94.622297107554061</v>
      </c>
      <c r="L102" s="19">
        <f>(H18/I18)*100</f>
        <v>106.94229279628196</v>
      </c>
      <c r="M102" s="19">
        <f t="shared" ref="M102:M118" si="11">(I18/H18)*100</f>
        <v>93.50837483023993</v>
      </c>
    </row>
    <row r="103" spans="3:35">
      <c r="H103" s="12" t="s">
        <v>11</v>
      </c>
      <c r="J103" s="19">
        <f t="shared" ref="J103:J118" si="12">(E19/F19)*100</f>
        <v>113.67259350091967</v>
      </c>
      <c r="K103" s="19">
        <f t="shared" si="10"/>
        <v>87.97195253505933</v>
      </c>
      <c r="L103" s="19">
        <f>(H19/I19)*100</f>
        <v>113.62165342747868</v>
      </c>
      <c r="M103" s="19">
        <f t="shared" si="11"/>
        <v>88.011393060590365</v>
      </c>
    </row>
    <row r="104" spans="3:35">
      <c r="H104" s="12" t="s">
        <v>12</v>
      </c>
      <c r="J104" s="19">
        <f t="shared" si="12"/>
        <v>103.72670807453417</v>
      </c>
      <c r="K104" s="19">
        <f t="shared" si="10"/>
        <v>96.407185628742525</v>
      </c>
      <c r="L104" s="19">
        <f>(H20/I20)*100</f>
        <v>101.2677106636838</v>
      </c>
      <c r="M104" s="19">
        <f t="shared" si="11"/>
        <v>98.74815905743742</v>
      </c>
    </row>
    <row r="105" spans="3:35">
      <c r="H105" s="12" t="s">
        <v>13</v>
      </c>
      <c r="J105" s="19">
        <f t="shared" si="12"/>
        <v>110.77529566360052</v>
      </c>
      <c r="K105" s="19">
        <f t="shared" si="10"/>
        <v>90.272835112692761</v>
      </c>
      <c r="L105" s="19">
        <f>(H21/I21)*100</f>
        <v>106.72371638141809</v>
      </c>
      <c r="M105" s="19">
        <f t="shared" si="11"/>
        <v>93.699885452462766</v>
      </c>
    </row>
    <row r="106" spans="3:35" ht="30.75" customHeight="1">
      <c r="C106" s="106"/>
      <c r="D106" s="106"/>
      <c r="E106" s="106"/>
      <c r="F106" s="106"/>
      <c r="G106" s="106"/>
      <c r="H106" s="12" t="s">
        <v>23</v>
      </c>
      <c r="J106" s="19">
        <f t="shared" si="12"/>
        <v>102.77449822904367</v>
      </c>
      <c r="K106" s="19">
        <f t="shared" si="10"/>
        <v>97.300402067777142</v>
      </c>
      <c r="L106" s="19">
        <f t="shared" ref="L106:L118" si="13">(H22/I22)*100</f>
        <v>103.05131761442441</v>
      </c>
      <c r="M106" s="19">
        <f t="shared" si="11"/>
        <v>97.03903095558546</v>
      </c>
    </row>
    <row r="107" spans="3:35">
      <c r="C107" s="99"/>
      <c r="D107" s="99"/>
      <c r="E107" s="99"/>
      <c r="F107" s="99"/>
      <c r="G107" s="99"/>
      <c r="H107" s="12" t="s">
        <v>24</v>
      </c>
      <c r="J107" s="19">
        <f t="shared" si="12"/>
        <v>108.46867749419953</v>
      </c>
      <c r="K107" s="19">
        <f t="shared" si="10"/>
        <v>92.192513368983953</v>
      </c>
      <c r="L107" s="19">
        <f t="shared" si="13"/>
        <v>110.21705567160112</v>
      </c>
      <c r="M107" s="19">
        <f t="shared" si="11"/>
        <v>90.73005932762031</v>
      </c>
      <c r="N107" s="99"/>
    </row>
    <row r="108" spans="3:35" ht="9.75" customHeight="1">
      <c r="C108" s="131"/>
      <c r="D108" s="131"/>
      <c r="E108" s="131"/>
      <c r="F108" s="131"/>
      <c r="G108" s="131"/>
      <c r="H108" s="12" t="s">
        <v>26</v>
      </c>
      <c r="J108" s="19">
        <f t="shared" si="12"/>
        <v>104.09759149202378</v>
      </c>
      <c r="K108" s="19">
        <f t="shared" si="10"/>
        <v>96.063701923076934</v>
      </c>
      <c r="L108" s="19">
        <f t="shared" si="13"/>
        <v>104.95356037151701</v>
      </c>
      <c r="M108" s="19">
        <f t="shared" si="11"/>
        <v>95.280235988200587</v>
      </c>
      <c r="N108" s="37"/>
      <c r="AI108" s="19"/>
    </row>
    <row r="109" spans="3:35" ht="21.75" customHeight="1">
      <c r="C109" s="131"/>
      <c r="D109" s="131"/>
      <c r="E109" s="131"/>
      <c r="F109" s="131"/>
      <c r="G109" s="131"/>
      <c r="H109" s="12" t="s">
        <v>28</v>
      </c>
      <c r="J109" s="19">
        <f t="shared" si="12"/>
        <v>107.47167138810198</v>
      </c>
      <c r="K109" s="19">
        <f t="shared" si="10"/>
        <v>93.047775947281707</v>
      </c>
      <c r="L109" s="19">
        <f t="shared" si="13"/>
        <v>107.04721634954193</v>
      </c>
      <c r="M109" s="19">
        <f t="shared" si="11"/>
        <v>93.416721527320604</v>
      </c>
      <c r="N109" s="37"/>
      <c r="AI109" s="19"/>
    </row>
    <row r="110" spans="3:35" ht="26.25" customHeight="1">
      <c r="C110" s="131"/>
      <c r="D110" s="112"/>
      <c r="E110" s="112"/>
      <c r="F110" s="112"/>
      <c r="G110" s="112"/>
      <c r="H110" s="12" t="s">
        <v>29</v>
      </c>
      <c r="J110" s="19">
        <f t="shared" si="12"/>
        <v>109.92522093813733</v>
      </c>
      <c r="K110" s="19">
        <f t="shared" si="10"/>
        <v>90.970933828076681</v>
      </c>
      <c r="L110" s="19">
        <f t="shared" si="13"/>
        <v>108.78734622144113</v>
      </c>
      <c r="M110" s="19">
        <f t="shared" si="11"/>
        <v>91.922455573505658</v>
      </c>
      <c r="N110" s="37"/>
      <c r="AI110" s="19"/>
    </row>
    <row r="111" spans="3:35" ht="9.75" customHeight="1">
      <c r="C111" s="131"/>
      <c r="D111" s="112"/>
      <c r="E111" s="112"/>
      <c r="F111" s="112"/>
      <c r="G111" s="112"/>
      <c r="H111" s="12" t="s">
        <v>30</v>
      </c>
      <c r="J111" s="19">
        <f t="shared" si="12"/>
        <v>107.61516765904105</v>
      </c>
      <c r="K111" s="19">
        <f t="shared" si="10"/>
        <v>92.923704135119394</v>
      </c>
      <c r="L111" s="19">
        <f t="shared" si="13"/>
        <v>109.65230928905034</v>
      </c>
      <c r="M111" s="19">
        <f t="shared" si="11"/>
        <v>91.197349739706581</v>
      </c>
      <c r="N111" s="37"/>
      <c r="AI111" s="19"/>
    </row>
    <row r="112" spans="3:35" ht="9.75" customHeight="1">
      <c r="C112" s="11"/>
      <c r="D112" s="11"/>
      <c r="E112" s="11"/>
      <c r="F112" s="11"/>
      <c r="G112" s="11"/>
      <c r="H112" s="12" t="s">
        <v>32</v>
      </c>
      <c r="J112" s="19">
        <f t="shared" si="12"/>
        <v>109.4136632598171</v>
      </c>
      <c r="K112" s="19">
        <f t="shared" si="10"/>
        <v>91.396263520157333</v>
      </c>
      <c r="L112" s="19">
        <f t="shared" si="13"/>
        <v>110.44973544973544</v>
      </c>
      <c r="M112" s="19">
        <f t="shared" si="11"/>
        <v>90.538922155688624</v>
      </c>
      <c r="AI112" s="19"/>
    </row>
    <row r="113" spans="2:35">
      <c r="C113" s="132"/>
      <c r="D113" s="88"/>
      <c r="E113" s="11"/>
      <c r="F113" s="26"/>
      <c r="G113" s="11"/>
      <c r="H113" s="12" t="s">
        <v>37</v>
      </c>
      <c r="J113" s="19">
        <f t="shared" si="12"/>
        <v>108.24953127663201</v>
      </c>
      <c r="K113" s="19">
        <f t="shared" si="10"/>
        <v>92.37915288930877</v>
      </c>
      <c r="L113" s="19">
        <f t="shared" si="13"/>
        <v>108.46401286690792</v>
      </c>
      <c r="M113" s="19">
        <f t="shared" si="11"/>
        <v>92.196478220574605</v>
      </c>
      <c r="AI113" s="19"/>
    </row>
    <row r="114" spans="2:35">
      <c r="C114" s="133"/>
      <c r="D114" s="88"/>
      <c r="E114" s="11"/>
      <c r="F114" s="26"/>
      <c r="G114" s="11"/>
      <c r="H114" s="12" t="s">
        <v>38</v>
      </c>
      <c r="J114" s="19">
        <f t="shared" si="12"/>
        <v>107.87307126110899</v>
      </c>
      <c r="K114" s="19">
        <f t="shared" si="10"/>
        <v>92.701541571897906</v>
      </c>
      <c r="L114" s="19">
        <f t="shared" si="13"/>
        <v>106.90291620524179</v>
      </c>
      <c r="M114" s="19">
        <f t="shared" si="11"/>
        <v>93.542817679558013</v>
      </c>
      <c r="AI114" s="19"/>
    </row>
    <row r="115" spans="2:35">
      <c r="C115" s="133"/>
      <c r="D115" s="88"/>
      <c r="E115" s="11"/>
      <c r="F115" s="26"/>
      <c r="G115" s="11"/>
      <c r="H115" s="12" t="s">
        <v>42</v>
      </c>
      <c r="J115" s="19">
        <f t="shared" si="12"/>
        <v>108.50439882697947</v>
      </c>
      <c r="K115" s="19">
        <f t="shared" si="10"/>
        <v>92.162162162162161</v>
      </c>
      <c r="L115" s="19">
        <f t="shared" si="13"/>
        <v>109.54128440366972</v>
      </c>
      <c r="M115" s="19">
        <f t="shared" si="11"/>
        <v>91.289782244556122</v>
      </c>
      <c r="AI115" s="19"/>
    </row>
    <row r="116" spans="2:35">
      <c r="C116" s="133"/>
      <c r="D116" s="88"/>
      <c r="E116" s="11"/>
      <c r="F116" s="26"/>
      <c r="G116" s="11"/>
      <c r="H116" s="12" t="s">
        <v>44</v>
      </c>
      <c r="J116" s="19">
        <f t="shared" si="12"/>
        <v>109.00639163277164</v>
      </c>
      <c r="K116" s="19">
        <f t="shared" si="10"/>
        <v>91.737739872068232</v>
      </c>
      <c r="L116" s="19">
        <f t="shared" si="13"/>
        <v>108.46417614149071</v>
      </c>
      <c r="M116" s="19">
        <f t="shared" si="11"/>
        <v>92.196339434276211</v>
      </c>
      <c r="AI116" s="19"/>
    </row>
    <row r="117" spans="2:35">
      <c r="C117" s="133"/>
      <c r="D117" s="88"/>
      <c r="E117" s="11"/>
      <c r="F117" s="26"/>
      <c r="G117" s="11"/>
      <c r="H117" s="12" t="s">
        <v>45</v>
      </c>
      <c r="J117" s="19">
        <f t="shared" si="12"/>
        <v>111.51079136690647</v>
      </c>
      <c r="K117" s="19">
        <f t="shared" si="10"/>
        <v>89.677419354838705</v>
      </c>
      <c r="L117" s="19">
        <f t="shared" si="13"/>
        <v>109.36808458323088</v>
      </c>
      <c r="M117" s="19">
        <f t="shared" si="11"/>
        <v>91.434352517985602</v>
      </c>
      <c r="AI117" s="19"/>
    </row>
    <row r="118" spans="2:35">
      <c r="C118" s="133"/>
      <c r="D118" s="88"/>
      <c r="E118" s="11"/>
      <c r="F118" s="26"/>
      <c r="G118" s="11"/>
      <c r="H118" s="12" t="s">
        <v>46</v>
      </c>
      <c r="J118" s="19">
        <f t="shared" si="12"/>
        <v>99.25</v>
      </c>
      <c r="K118" s="19">
        <f t="shared" si="10"/>
        <v>100.75566750629723</v>
      </c>
      <c r="L118" s="19">
        <f t="shared" si="13"/>
        <v>102.9325513196481</v>
      </c>
      <c r="M118" s="19">
        <f t="shared" si="11"/>
        <v>97.150997150997156</v>
      </c>
      <c r="AI118" s="19"/>
    </row>
    <row r="119" spans="2:35">
      <c r="C119" s="133"/>
      <c r="D119" s="88"/>
      <c r="E119" s="11"/>
      <c r="F119" s="26"/>
      <c r="G119" s="11"/>
      <c r="H119" s="135"/>
      <c r="AI119" s="19"/>
    </row>
    <row r="120" spans="2:35">
      <c r="C120" s="133"/>
      <c r="D120" s="88"/>
      <c r="E120" s="11"/>
      <c r="F120" s="26"/>
      <c r="G120" s="11"/>
      <c r="H120" s="135"/>
      <c r="AI120" s="19"/>
    </row>
    <row r="121" spans="2:35">
      <c r="C121" s="133"/>
      <c r="D121" s="88"/>
      <c r="E121" s="11"/>
      <c r="F121" s="26"/>
      <c r="G121" s="11"/>
      <c r="H121" s="135"/>
      <c r="AI121" s="19"/>
    </row>
    <row r="122" spans="2:35" ht="9" customHeight="1">
      <c r="B122" s="109"/>
      <c r="C122" s="110"/>
      <c r="D122" s="313"/>
      <c r="E122" s="313"/>
      <c r="F122" s="313"/>
      <c r="G122" s="313"/>
      <c r="H122" s="313"/>
      <c r="I122" s="313"/>
      <c r="J122" s="314"/>
      <c r="K122" s="314"/>
      <c r="L122" s="300" t="s">
        <v>188</v>
      </c>
      <c r="M122" s="300"/>
    </row>
    <row r="123" spans="2:35" ht="17.25" customHeight="1">
      <c r="B123" s="11"/>
      <c r="C123" s="111"/>
      <c r="D123" s="297" t="s">
        <v>172</v>
      </c>
      <c r="E123" s="297"/>
      <c r="F123" s="297"/>
      <c r="G123" s="297"/>
      <c r="H123" s="297"/>
      <c r="I123" s="297"/>
      <c r="J123" s="315" t="s">
        <v>170</v>
      </c>
      <c r="K123" s="315"/>
      <c r="L123" s="301"/>
      <c r="M123" s="301"/>
    </row>
    <row r="124" spans="2:35" ht="13.5" customHeight="1">
      <c r="B124" s="294" t="s">
        <v>118</v>
      </c>
      <c r="C124" s="294"/>
      <c r="D124" s="296" t="s">
        <v>3</v>
      </c>
      <c r="E124" s="296"/>
      <c r="F124" s="296"/>
      <c r="G124" s="298" t="s">
        <v>4</v>
      </c>
      <c r="H124" s="298"/>
      <c r="I124" s="298"/>
      <c r="J124" s="291" t="s">
        <v>3</v>
      </c>
      <c r="K124" s="291" t="s">
        <v>4</v>
      </c>
      <c r="L124" s="301"/>
      <c r="M124" s="301"/>
    </row>
    <row r="125" spans="2:35" ht="13.5" customHeight="1">
      <c r="B125" s="294"/>
      <c r="C125" s="294"/>
      <c r="D125" s="297"/>
      <c r="E125" s="297"/>
      <c r="F125" s="297"/>
      <c r="G125" s="299"/>
      <c r="H125" s="299"/>
      <c r="I125" s="299"/>
      <c r="J125" s="292"/>
      <c r="K125" s="292"/>
      <c r="L125" s="301"/>
      <c r="M125" s="301"/>
    </row>
    <row r="126" spans="2:35" ht="13.5" customHeight="1">
      <c r="B126" s="294"/>
      <c r="C126" s="294"/>
      <c r="D126" s="112" t="s">
        <v>6</v>
      </c>
      <c r="E126" s="112" t="s">
        <v>7</v>
      </c>
      <c r="F126" s="112" t="s">
        <v>8</v>
      </c>
      <c r="G126" s="112" t="s">
        <v>6</v>
      </c>
      <c r="H126" s="112" t="s">
        <v>7</v>
      </c>
      <c r="I126" s="112" t="s">
        <v>8</v>
      </c>
      <c r="J126" s="294" t="s">
        <v>6</v>
      </c>
      <c r="K126" s="294"/>
      <c r="L126" s="301"/>
      <c r="M126" s="301"/>
    </row>
    <row r="127" spans="2:35" ht="8.25" customHeight="1">
      <c r="B127" s="113"/>
      <c r="C127" s="113"/>
      <c r="D127" s="114"/>
      <c r="E127" s="114"/>
      <c r="F127" s="114"/>
      <c r="G127" s="114"/>
      <c r="H127" s="114"/>
      <c r="I127" s="114"/>
      <c r="J127" s="102"/>
      <c r="K127" s="102"/>
      <c r="L127" s="302"/>
      <c r="M127" s="302"/>
    </row>
    <row r="128" spans="2:35" ht="9" customHeight="1">
      <c r="B128" s="65"/>
      <c r="C128" s="65"/>
      <c r="D128" s="115"/>
      <c r="E128" s="115"/>
      <c r="F128" s="115"/>
      <c r="G128" s="115"/>
      <c r="H128" s="115"/>
      <c r="I128" s="115"/>
      <c r="J128" s="11"/>
      <c r="K128" s="11"/>
      <c r="L128" s="11"/>
      <c r="M128" s="11"/>
    </row>
    <row r="129" spans="2:13">
      <c r="B129" s="116" t="s">
        <v>189</v>
      </c>
      <c r="C129" s="11"/>
      <c r="D129" s="117">
        <v>1455393</v>
      </c>
      <c r="E129" s="117">
        <v>758038</v>
      </c>
      <c r="F129" s="117">
        <v>697355</v>
      </c>
      <c r="G129" s="117">
        <v>1455393</v>
      </c>
      <c r="H129" s="117">
        <v>758038</v>
      </c>
      <c r="I129" s="117">
        <v>697355</v>
      </c>
      <c r="J129" s="120">
        <v>100</v>
      </c>
      <c r="K129" s="121">
        <v>100</v>
      </c>
      <c r="L129" s="122"/>
      <c r="M129" s="122" t="s">
        <v>190</v>
      </c>
    </row>
    <row r="130" spans="2:13">
      <c r="B130" s="11"/>
      <c r="C130" s="11" t="s">
        <v>191</v>
      </c>
      <c r="D130" s="117">
        <f t="shared" ref="D130:H130" si="14">SUM(D131:D147)</f>
        <v>172216</v>
      </c>
      <c r="E130" s="117">
        <f t="shared" si="14"/>
        <v>89426</v>
      </c>
      <c r="F130" s="117">
        <f t="shared" si="14"/>
        <v>82790</v>
      </c>
      <c r="G130" s="117">
        <f t="shared" si="14"/>
        <v>160132</v>
      </c>
      <c r="H130" s="117">
        <f t="shared" si="14"/>
        <v>83122</v>
      </c>
      <c r="I130" s="117">
        <f t="shared" ref="I130" si="15">SUM(I131:I147)</f>
        <v>77010</v>
      </c>
      <c r="J130" s="123">
        <f>(D130/D129)*100</f>
        <v>11.832955084983919</v>
      </c>
      <c r="K130" s="121">
        <f>(G130/G129)*100</f>
        <v>11.002663885287342</v>
      </c>
      <c r="L130" s="122"/>
      <c r="M130" s="127">
        <f>D130-G130</f>
        <v>12084</v>
      </c>
    </row>
    <row r="131" spans="2:13">
      <c r="B131" s="11"/>
      <c r="C131" s="11" t="s">
        <v>10</v>
      </c>
      <c r="D131" s="117">
        <f>SUM(E131:F131)</f>
        <v>13861</v>
      </c>
      <c r="E131" s="73">
        <v>7122</v>
      </c>
      <c r="F131" s="73">
        <v>6739</v>
      </c>
      <c r="G131" s="117">
        <f>SUM(H131:I131)</f>
        <v>21373</v>
      </c>
      <c r="H131" s="73">
        <v>11045</v>
      </c>
      <c r="I131" s="73">
        <v>10328</v>
      </c>
      <c r="J131" s="124">
        <f>(D131/$D$17)*100</f>
        <v>8.048613369257211</v>
      </c>
      <c r="K131" s="124">
        <f>(G131/$G$17)*100</f>
        <v>13.347113631254215</v>
      </c>
      <c r="L131" s="122"/>
      <c r="M131" s="128">
        <f>D131-G131</f>
        <v>-7512</v>
      </c>
    </row>
    <row r="132" spans="2:13">
      <c r="B132" s="11"/>
      <c r="C132" s="11" t="s">
        <v>11</v>
      </c>
      <c r="D132" s="117">
        <f t="shared" ref="D132:D147" si="16">SUM(E132:F132)</f>
        <v>6970</v>
      </c>
      <c r="E132" s="73">
        <v>3708</v>
      </c>
      <c r="F132" s="73">
        <v>3262</v>
      </c>
      <c r="G132" s="117">
        <f t="shared" ref="G132:G139" si="17">SUM(H132:I132)</f>
        <v>7261</v>
      </c>
      <c r="H132" s="73">
        <v>3862</v>
      </c>
      <c r="I132" s="73">
        <v>3399</v>
      </c>
      <c r="J132" s="124">
        <f t="shared" ref="J132:J147" si="18">(D132/$D$17)*100</f>
        <v>4.0472429971663493</v>
      </c>
      <c r="K132" s="124">
        <f t="shared" ref="K132:K147" si="19">(G132/$G$17)*100</f>
        <v>4.5343841330902004</v>
      </c>
      <c r="L132" s="122"/>
      <c r="M132" s="128">
        <f t="shared" ref="M132:M147" si="20">D132-G132</f>
        <v>-291</v>
      </c>
    </row>
    <row r="133" spans="2:13">
      <c r="B133" s="11"/>
      <c r="C133" s="11" t="s">
        <v>12</v>
      </c>
      <c r="D133" s="117">
        <f t="shared" si="16"/>
        <v>4920</v>
      </c>
      <c r="E133" s="73">
        <v>2505</v>
      </c>
      <c r="F133" s="73">
        <v>2415</v>
      </c>
      <c r="G133" s="117">
        <f t="shared" si="17"/>
        <v>5398</v>
      </c>
      <c r="H133" s="73">
        <v>2716</v>
      </c>
      <c r="I133" s="73">
        <v>2682</v>
      </c>
      <c r="J133" s="124">
        <f t="shared" si="18"/>
        <v>2.8568774097644818</v>
      </c>
      <c r="K133" s="124">
        <f t="shared" si="19"/>
        <v>3.3709689506157421</v>
      </c>
      <c r="L133" s="122"/>
      <c r="M133" s="128">
        <f t="shared" si="20"/>
        <v>-478</v>
      </c>
    </row>
    <row r="134" spans="2:13">
      <c r="B134" s="11"/>
      <c r="C134" s="11" t="s">
        <v>13</v>
      </c>
      <c r="D134" s="117">
        <f t="shared" si="16"/>
        <v>3208</v>
      </c>
      <c r="E134" s="73">
        <v>1686</v>
      </c>
      <c r="F134" s="73">
        <v>1522</v>
      </c>
      <c r="G134" s="117">
        <f t="shared" si="17"/>
        <v>5073</v>
      </c>
      <c r="H134" s="73">
        <v>2619</v>
      </c>
      <c r="I134" s="73">
        <v>2454</v>
      </c>
      <c r="J134" s="124">
        <f t="shared" si="18"/>
        <v>1.8627769777488736</v>
      </c>
      <c r="K134" s="124">
        <f t="shared" si="19"/>
        <v>3.1680113906027527</v>
      </c>
      <c r="L134" s="122"/>
      <c r="M134" s="128">
        <f t="shared" si="20"/>
        <v>-1865</v>
      </c>
    </row>
    <row r="135" spans="2:13" ht="15" customHeight="1">
      <c r="B135" s="11"/>
      <c r="C135" s="11" t="s">
        <v>23</v>
      </c>
      <c r="D135" s="117">
        <f t="shared" si="16"/>
        <v>3435</v>
      </c>
      <c r="E135" s="73">
        <v>1741</v>
      </c>
      <c r="F135" s="73">
        <v>1694</v>
      </c>
      <c r="G135" s="117">
        <f t="shared" si="17"/>
        <v>4392</v>
      </c>
      <c r="H135" s="73">
        <v>2229</v>
      </c>
      <c r="I135" s="73">
        <v>2163</v>
      </c>
      <c r="J135" s="124">
        <f t="shared" si="18"/>
        <v>1.994588191573373</v>
      </c>
      <c r="K135" s="124">
        <f t="shared" si="19"/>
        <v>2.7427372417755351</v>
      </c>
      <c r="L135" s="122"/>
      <c r="M135" s="128">
        <f t="shared" si="20"/>
        <v>-957</v>
      </c>
    </row>
    <row r="136" spans="2:13">
      <c r="B136" s="11"/>
      <c r="C136" s="11" t="s">
        <v>24</v>
      </c>
      <c r="D136" s="117">
        <f t="shared" si="16"/>
        <v>43128</v>
      </c>
      <c r="E136" s="73">
        <v>22440</v>
      </c>
      <c r="F136" s="73">
        <v>20688</v>
      </c>
      <c r="G136" s="117">
        <f t="shared" si="17"/>
        <v>23147</v>
      </c>
      <c r="H136" s="73">
        <v>12136</v>
      </c>
      <c r="I136" s="73">
        <v>11011</v>
      </c>
      <c r="J136" s="124">
        <f t="shared" si="18"/>
        <v>25.042969294374508</v>
      </c>
      <c r="K136" s="124">
        <f t="shared" si="19"/>
        <v>14.454949666525115</v>
      </c>
      <c r="L136" s="122"/>
      <c r="M136" s="128">
        <f t="shared" si="20"/>
        <v>19981</v>
      </c>
    </row>
    <row r="137" spans="2:13" ht="15" customHeight="1">
      <c r="B137" s="11"/>
      <c r="C137" s="11" t="s">
        <v>26</v>
      </c>
      <c r="D137" s="117">
        <f t="shared" si="16"/>
        <v>6525</v>
      </c>
      <c r="E137" s="73">
        <v>3328</v>
      </c>
      <c r="F137" s="73">
        <v>3197</v>
      </c>
      <c r="G137" s="117">
        <f t="shared" si="17"/>
        <v>5296</v>
      </c>
      <c r="H137" s="73">
        <v>2712</v>
      </c>
      <c r="I137" s="73">
        <v>2584</v>
      </c>
      <c r="J137" s="124">
        <f t="shared" si="18"/>
        <v>3.7888465647791145</v>
      </c>
      <c r="K137" s="124">
        <f t="shared" si="19"/>
        <v>3.3072715010116651</v>
      </c>
      <c r="L137" s="122"/>
      <c r="M137" s="128">
        <f t="shared" si="20"/>
        <v>1229</v>
      </c>
    </row>
    <row r="138" spans="2:13">
      <c r="B138" s="11"/>
      <c r="C138" s="11" t="s">
        <v>28</v>
      </c>
      <c r="D138" s="117">
        <f t="shared" si="16"/>
        <v>5859</v>
      </c>
      <c r="E138" s="73">
        <v>3035</v>
      </c>
      <c r="F138" s="73">
        <v>2824</v>
      </c>
      <c r="G138" s="117">
        <f t="shared" si="17"/>
        <v>5876</v>
      </c>
      <c r="H138" s="73">
        <v>3038</v>
      </c>
      <c r="I138" s="73">
        <v>2838</v>
      </c>
      <c r="J138" s="124">
        <f t="shared" si="18"/>
        <v>3.4021229154085564</v>
      </c>
      <c r="K138" s="124">
        <f t="shared" si="19"/>
        <v>3.669472685034846</v>
      </c>
      <c r="L138" s="122"/>
      <c r="M138" s="128">
        <f t="shared" si="20"/>
        <v>-17</v>
      </c>
    </row>
    <row r="139" spans="2:13">
      <c r="B139" s="11"/>
      <c r="C139" s="11" t="s">
        <v>29</v>
      </c>
      <c r="D139" s="117">
        <f t="shared" si="16"/>
        <v>3088</v>
      </c>
      <c r="E139" s="73">
        <v>1617</v>
      </c>
      <c r="F139" s="73">
        <v>1471</v>
      </c>
      <c r="G139" s="117">
        <f t="shared" si="17"/>
        <v>3564</v>
      </c>
      <c r="H139" s="73">
        <v>1857</v>
      </c>
      <c r="I139" s="73">
        <v>1707</v>
      </c>
      <c r="J139" s="124">
        <f t="shared" si="18"/>
        <v>1.7930970409253497</v>
      </c>
      <c r="K139" s="124">
        <f t="shared" si="19"/>
        <v>2.2256638273424425</v>
      </c>
      <c r="L139" s="122"/>
      <c r="M139" s="128">
        <f t="shared" si="20"/>
        <v>-476</v>
      </c>
    </row>
    <row r="140" spans="2:13">
      <c r="B140" s="11"/>
      <c r="C140" s="11" t="s">
        <v>30</v>
      </c>
      <c r="D140" s="117">
        <f t="shared" si="16"/>
        <v>6625</v>
      </c>
      <c r="E140" s="73">
        <v>3434</v>
      </c>
      <c r="F140" s="73">
        <v>3191</v>
      </c>
      <c r="G140" s="117">
        <f t="shared" ref="G140:G147" si="21">SUM(H140:I140)</f>
        <v>8080</v>
      </c>
      <c r="H140" s="73">
        <v>4226</v>
      </c>
      <c r="I140" s="73">
        <v>3854</v>
      </c>
      <c r="J140" s="124">
        <f t="shared" si="18"/>
        <v>3.8469131787987179</v>
      </c>
      <c r="K140" s="124">
        <f t="shared" si="19"/>
        <v>5.0458371843229335</v>
      </c>
      <c r="L140" s="122"/>
      <c r="M140" s="128">
        <f t="shared" si="20"/>
        <v>-1455</v>
      </c>
    </row>
    <row r="141" spans="2:13">
      <c r="B141" s="11"/>
      <c r="C141" s="11" t="s">
        <v>32</v>
      </c>
      <c r="D141" s="117">
        <f t="shared" si="16"/>
        <v>3893</v>
      </c>
      <c r="E141" s="73">
        <v>2034</v>
      </c>
      <c r="F141" s="73">
        <v>1859</v>
      </c>
      <c r="G141" s="117">
        <f t="shared" si="21"/>
        <v>4773</v>
      </c>
      <c r="H141" s="73">
        <v>2505</v>
      </c>
      <c r="I141" s="73">
        <v>2268</v>
      </c>
      <c r="J141" s="124">
        <f t="shared" si="18"/>
        <v>2.2605332837831558</v>
      </c>
      <c r="K141" s="124">
        <f t="shared" si="19"/>
        <v>2.9806659505907627</v>
      </c>
      <c r="L141" s="122"/>
      <c r="M141" s="128">
        <f t="shared" si="20"/>
        <v>-880</v>
      </c>
    </row>
    <row r="142" spans="2:13">
      <c r="B142" s="11"/>
      <c r="C142" s="11" t="s">
        <v>37</v>
      </c>
      <c r="D142" s="117">
        <f t="shared" si="16"/>
        <v>12218</v>
      </c>
      <c r="E142" s="73">
        <v>6351</v>
      </c>
      <c r="F142" s="73">
        <v>5867</v>
      </c>
      <c r="G142" s="117">
        <f t="shared" si="21"/>
        <v>10369</v>
      </c>
      <c r="H142" s="73">
        <v>5395</v>
      </c>
      <c r="I142" s="73">
        <v>4974</v>
      </c>
      <c r="J142" s="124">
        <f t="shared" si="18"/>
        <v>7.0945789009151303</v>
      </c>
      <c r="K142" s="124">
        <f t="shared" si="19"/>
        <v>6.4752828916144187</v>
      </c>
      <c r="L142" s="122"/>
      <c r="M142" s="128">
        <f t="shared" si="20"/>
        <v>1849</v>
      </c>
    </row>
    <row r="143" spans="2:13">
      <c r="B143" s="11"/>
      <c r="C143" s="11" t="s">
        <v>38</v>
      </c>
      <c r="D143" s="117">
        <f t="shared" si="16"/>
        <v>38126</v>
      </c>
      <c r="E143" s="73">
        <v>19785</v>
      </c>
      <c r="F143" s="73">
        <v>18341</v>
      </c>
      <c r="G143" s="117">
        <f t="shared" si="21"/>
        <v>33630</v>
      </c>
      <c r="H143" s="73">
        <v>17376</v>
      </c>
      <c r="I143" s="73">
        <v>16254</v>
      </c>
      <c r="J143" s="124">
        <f t="shared" si="18"/>
        <v>22.138477261113952</v>
      </c>
      <c r="K143" s="124">
        <f t="shared" si="19"/>
        <v>21.001423825344091</v>
      </c>
      <c r="L143" s="122"/>
      <c r="M143" s="128">
        <f t="shared" si="20"/>
        <v>4496</v>
      </c>
    </row>
    <row r="144" spans="2:13">
      <c r="B144" s="11"/>
      <c r="C144" s="11" t="s">
        <v>42</v>
      </c>
      <c r="D144" s="117">
        <f t="shared" si="16"/>
        <v>1422</v>
      </c>
      <c r="E144" s="73">
        <v>740</v>
      </c>
      <c r="F144" s="73">
        <v>682</v>
      </c>
      <c r="G144" s="117">
        <f t="shared" si="21"/>
        <v>1142</v>
      </c>
      <c r="H144" s="73">
        <v>597</v>
      </c>
      <c r="I144" s="73">
        <v>545</v>
      </c>
      <c r="J144" s="124">
        <f t="shared" si="18"/>
        <v>0.82570725135875878</v>
      </c>
      <c r="K144" s="124">
        <f t="shared" si="19"/>
        <v>0.71316164164564233</v>
      </c>
      <c r="L144" s="122"/>
      <c r="M144" s="128">
        <f t="shared" si="20"/>
        <v>280</v>
      </c>
    </row>
    <row r="145" spans="2:17">
      <c r="B145" s="11"/>
      <c r="C145" s="11" t="s">
        <v>44</v>
      </c>
      <c r="D145" s="117">
        <f t="shared" si="16"/>
        <v>10791</v>
      </c>
      <c r="E145" s="73">
        <v>5628</v>
      </c>
      <c r="F145" s="73">
        <v>5163</v>
      </c>
      <c r="G145" s="117">
        <f t="shared" si="21"/>
        <v>11551</v>
      </c>
      <c r="H145" s="73">
        <v>6010</v>
      </c>
      <c r="I145" s="73">
        <v>5541</v>
      </c>
      <c r="J145" s="124">
        <f t="shared" si="18"/>
        <v>6.2659683188553901</v>
      </c>
      <c r="K145" s="124">
        <f t="shared" si="19"/>
        <v>7.2134239252616599</v>
      </c>
      <c r="L145" s="122"/>
      <c r="M145" s="128">
        <f t="shared" si="20"/>
        <v>-760</v>
      </c>
    </row>
    <row r="146" spans="2:17">
      <c r="B146" s="11"/>
      <c r="C146" s="11" t="s">
        <v>45</v>
      </c>
      <c r="D146" s="117">
        <f t="shared" si="16"/>
        <v>7350</v>
      </c>
      <c r="E146" s="73">
        <v>3875</v>
      </c>
      <c r="F146" s="73">
        <v>3475</v>
      </c>
      <c r="G146" s="117">
        <f t="shared" si="21"/>
        <v>8515</v>
      </c>
      <c r="H146" s="73">
        <v>4448</v>
      </c>
      <c r="I146" s="73">
        <v>4067</v>
      </c>
      <c r="J146" s="124">
        <f t="shared" si="18"/>
        <v>4.2678961304408416</v>
      </c>
      <c r="K146" s="124">
        <f t="shared" si="19"/>
        <v>5.3174880723403195</v>
      </c>
      <c r="L146" s="122"/>
      <c r="M146" s="128">
        <f t="shared" si="20"/>
        <v>-1165</v>
      </c>
    </row>
    <row r="147" spans="2:17">
      <c r="B147" s="11"/>
      <c r="C147" s="11" t="s">
        <v>46</v>
      </c>
      <c r="D147" s="117">
        <f t="shared" si="16"/>
        <v>797</v>
      </c>
      <c r="E147" s="73">
        <v>397</v>
      </c>
      <c r="F147" s="73">
        <v>400</v>
      </c>
      <c r="G147" s="117">
        <f t="shared" si="21"/>
        <v>692</v>
      </c>
      <c r="H147" s="73">
        <v>351</v>
      </c>
      <c r="I147" s="73">
        <v>341</v>
      </c>
      <c r="J147" s="124">
        <f t="shared" si="18"/>
        <v>0.46279091373623821</v>
      </c>
      <c r="K147" s="124">
        <f t="shared" si="19"/>
        <v>0.4321434816276572</v>
      </c>
      <c r="L147" s="122"/>
      <c r="M147" s="128">
        <f t="shared" si="20"/>
        <v>105</v>
      </c>
    </row>
    <row r="148" spans="2:17" ht="9" customHeight="1">
      <c r="B148" s="102"/>
      <c r="C148" s="102"/>
      <c r="D148" s="118"/>
      <c r="E148" s="118"/>
      <c r="F148" s="118"/>
      <c r="G148" s="118"/>
      <c r="H148" s="118"/>
      <c r="I148" s="118"/>
      <c r="J148" s="125"/>
      <c r="K148" s="125"/>
      <c r="L148" s="126"/>
      <c r="M148" s="129"/>
    </row>
    <row r="154" spans="2:17" ht="26.25" customHeight="1"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</row>
    <row r="155" spans="2:17">
      <c r="B155" s="11"/>
      <c r="C155" s="11"/>
      <c r="D155" s="68"/>
      <c r="E155" s="68"/>
      <c r="F155" s="69"/>
      <c r="G155" s="68"/>
      <c r="H155" s="68"/>
      <c r="I155" s="11"/>
    </row>
    <row r="156" spans="2:17" ht="19.5" customHeight="1">
      <c r="B156" s="295"/>
      <c r="C156" s="295"/>
      <c r="D156" s="136"/>
      <c r="E156" s="136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</row>
    <row r="157" spans="2:17" ht="31.5" customHeight="1">
      <c r="B157" s="295"/>
      <c r="C157" s="295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2"/>
      <c r="O157" s="312"/>
      <c r="P157" s="311"/>
      <c r="Q157" s="311"/>
    </row>
    <row r="158" spans="2:17" ht="31.5" customHeight="1">
      <c r="B158" s="295"/>
      <c r="C158" s="295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2:17" ht="11.25" customHeight="1">
      <c r="B159" s="295"/>
      <c r="C159" s="295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2:17" ht="8.25" customHeight="1">
      <c r="B160" s="65"/>
      <c r="C160" s="65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</row>
    <row r="161" spans="2:67" ht="15">
      <c r="B161" s="11"/>
      <c r="C161" s="75"/>
      <c r="D161" s="75"/>
      <c r="E161" s="75"/>
      <c r="F161" s="139"/>
      <c r="G161" s="49"/>
      <c r="H161" s="49"/>
      <c r="I161" s="49"/>
      <c r="J161" s="49"/>
      <c r="K161" s="49"/>
      <c r="L161" s="49"/>
      <c r="M161" s="49"/>
      <c r="N161" s="49"/>
      <c r="O161" s="49"/>
      <c r="P161" s="26"/>
      <c r="Q161" s="26"/>
      <c r="S161" s="56"/>
      <c r="AY161"/>
      <c r="AZ161"/>
      <c r="BA161"/>
      <c r="BB161"/>
      <c r="BC161"/>
      <c r="BD161"/>
      <c r="BE161"/>
      <c r="BF161"/>
      <c r="BG161"/>
      <c r="BH161"/>
      <c r="BI161"/>
    </row>
    <row r="162" spans="2:67" ht="15">
      <c r="B162" s="11"/>
      <c r="C162" s="11"/>
      <c r="D162" s="75"/>
      <c r="E162" s="75"/>
      <c r="F162" s="139"/>
      <c r="G162" s="49"/>
      <c r="H162" s="49"/>
      <c r="I162" s="49"/>
      <c r="J162" s="49"/>
      <c r="K162" s="49"/>
      <c r="L162" s="49"/>
      <c r="M162" s="49"/>
      <c r="N162" s="49"/>
      <c r="O162" s="49"/>
      <c r="P162" s="26"/>
      <c r="Q162" s="26"/>
      <c r="R162" s="143"/>
      <c r="AW162"/>
      <c r="AX162"/>
      <c r="AY162"/>
      <c r="AZ162"/>
      <c r="BA162"/>
      <c r="BB162"/>
      <c r="BC162"/>
      <c r="BD162"/>
      <c r="BE162"/>
      <c r="BG162"/>
      <c r="BH162"/>
      <c r="BI162"/>
      <c r="BJ162"/>
      <c r="BK162"/>
      <c r="BL162"/>
      <c r="BM162"/>
      <c r="BN162"/>
      <c r="BO162"/>
    </row>
    <row r="163" spans="2:67" ht="15">
      <c r="B163" s="11"/>
      <c r="C163" s="11"/>
      <c r="D163" s="75"/>
      <c r="E163" s="75"/>
      <c r="F163" s="139"/>
      <c r="G163" s="49"/>
      <c r="H163" s="49"/>
      <c r="I163" s="49"/>
      <c r="J163" s="49"/>
      <c r="K163" s="49"/>
      <c r="L163" s="49"/>
      <c r="M163" s="49"/>
      <c r="N163" s="26"/>
      <c r="O163" s="49"/>
      <c r="P163" s="26"/>
      <c r="Q163" s="26"/>
      <c r="R163" s="143"/>
      <c r="S163" s="83"/>
      <c r="T163" s="11"/>
      <c r="AW163"/>
      <c r="AX163"/>
      <c r="AY163"/>
      <c r="AZ163"/>
      <c r="BA163"/>
      <c r="BB163"/>
      <c r="BC163"/>
      <c r="BD163"/>
      <c r="BE163"/>
      <c r="BG163"/>
      <c r="BH163"/>
      <c r="BI163"/>
      <c r="BJ163"/>
      <c r="BK163"/>
      <c r="BL163"/>
      <c r="BM163"/>
      <c r="BN163"/>
      <c r="BO163"/>
    </row>
    <row r="164" spans="2:67" ht="15">
      <c r="B164" s="11"/>
      <c r="C164" s="11"/>
      <c r="D164" s="75"/>
      <c r="E164" s="75"/>
      <c r="F164" s="139"/>
      <c r="G164" s="49"/>
      <c r="H164" s="49"/>
      <c r="I164" s="49"/>
      <c r="J164" s="49"/>
      <c r="K164" s="49"/>
      <c r="L164" s="49"/>
      <c r="M164" s="49"/>
      <c r="N164" s="49"/>
      <c r="O164" s="49"/>
      <c r="P164" s="26"/>
      <c r="Q164" s="26"/>
      <c r="R164" s="143"/>
      <c r="T164" s="11"/>
      <c r="AW164"/>
      <c r="AX164"/>
      <c r="AY164"/>
      <c r="AZ164"/>
      <c r="BA164"/>
      <c r="BB164"/>
      <c r="BC164"/>
      <c r="BD164"/>
      <c r="BE164"/>
      <c r="BG164"/>
      <c r="BH164"/>
      <c r="BI164"/>
      <c r="BJ164"/>
      <c r="BK164"/>
      <c r="BL164"/>
      <c r="BM164"/>
      <c r="BN164"/>
      <c r="BO164"/>
    </row>
    <row r="165" spans="2:67" ht="15">
      <c r="B165" s="11"/>
      <c r="C165" s="11"/>
      <c r="D165" s="75"/>
      <c r="E165" s="75"/>
      <c r="F165" s="139"/>
      <c r="G165" s="49"/>
      <c r="H165" s="49"/>
      <c r="I165" s="49"/>
      <c r="J165" s="49"/>
      <c r="K165" s="49"/>
      <c r="L165" s="49"/>
      <c r="M165" s="49"/>
      <c r="N165" s="49"/>
      <c r="O165" s="49"/>
      <c r="P165" s="26"/>
      <c r="Q165" s="26"/>
      <c r="R165" s="143"/>
      <c r="T165" s="11"/>
      <c r="AW165"/>
      <c r="AX165"/>
      <c r="AY165"/>
      <c r="AZ165"/>
      <c r="BA165"/>
      <c r="BB165"/>
      <c r="BC165"/>
      <c r="BD165"/>
      <c r="BE165"/>
      <c r="BG165"/>
      <c r="BH165"/>
      <c r="BI165"/>
      <c r="BJ165"/>
      <c r="BK165"/>
      <c r="BL165"/>
      <c r="BM165"/>
      <c r="BN165"/>
      <c r="BO165"/>
    </row>
    <row r="166" spans="2:67" ht="15">
      <c r="B166" s="11"/>
      <c r="C166" s="11"/>
      <c r="D166" s="75"/>
      <c r="E166" s="75"/>
      <c r="F166" s="139"/>
      <c r="G166" s="49"/>
      <c r="H166" s="26"/>
      <c r="I166" s="49"/>
      <c r="J166" s="49"/>
      <c r="K166" s="49"/>
      <c r="L166" s="49"/>
      <c r="M166" s="49"/>
      <c r="N166" s="49"/>
      <c r="O166" s="49"/>
      <c r="P166" s="26"/>
      <c r="Q166" s="26"/>
      <c r="R166" s="143"/>
      <c r="T166" s="11"/>
      <c r="AW166"/>
      <c r="AX166"/>
      <c r="AY166"/>
      <c r="AZ166"/>
      <c r="BA166"/>
      <c r="BB166"/>
      <c r="BC166"/>
      <c r="BD166"/>
      <c r="BE166"/>
      <c r="BG166"/>
      <c r="BH166"/>
      <c r="BI166"/>
      <c r="BJ166"/>
      <c r="BK166"/>
      <c r="BL166"/>
      <c r="BM166"/>
      <c r="BN166"/>
      <c r="BO166"/>
    </row>
    <row r="167" spans="2:67" ht="15">
      <c r="B167" s="11"/>
      <c r="C167" s="11"/>
      <c r="D167" s="75"/>
      <c r="E167" s="75"/>
      <c r="F167" s="139"/>
      <c r="G167" s="49"/>
      <c r="H167" s="49"/>
      <c r="I167" s="49"/>
      <c r="J167" s="49"/>
      <c r="K167" s="49"/>
      <c r="L167" s="49"/>
      <c r="M167" s="49"/>
      <c r="N167" s="26"/>
      <c r="O167" s="26"/>
      <c r="P167" s="26"/>
      <c r="Q167" s="26"/>
      <c r="R167" s="143"/>
      <c r="T167" s="11"/>
      <c r="AW167"/>
      <c r="AX167"/>
      <c r="AY167"/>
      <c r="AZ167"/>
      <c r="BA167"/>
      <c r="BB167"/>
      <c r="BC167"/>
      <c r="BD167"/>
      <c r="BE167"/>
      <c r="BG167"/>
      <c r="BH167"/>
      <c r="BI167"/>
      <c r="BJ167"/>
      <c r="BK167"/>
      <c r="BL167"/>
      <c r="BM167"/>
      <c r="BN167"/>
      <c r="BO167"/>
    </row>
    <row r="168" spans="2:67" ht="15">
      <c r="B168" s="11"/>
      <c r="C168" s="11"/>
      <c r="D168" s="75"/>
      <c r="E168" s="75"/>
      <c r="F168" s="139"/>
      <c r="G168" s="49"/>
      <c r="H168" s="49"/>
      <c r="I168" s="49"/>
      <c r="J168" s="49"/>
      <c r="K168" s="49"/>
      <c r="L168" s="49"/>
      <c r="M168" s="49"/>
      <c r="N168" s="49"/>
      <c r="O168" s="49"/>
      <c r="P168" s="26"/>
      <c r="Q168" s="26"/>
      <c r="R168" s="143"/>
      <c r="T168" s="11"/>
      <c r="AW168"/>
      <c r="AX168"/>
      <c r="AY168"/>
      <c r="AZ168"/>
      <c r="BA168"/>
      <c r="BB168"/>
      <c r="BC168"/>
      <c r="BD168"/>
      <c r="BE168"/>
      <c r="BG168"/>
      <c r="BH168"/>
      <c r="BI168"/>
      <c r="BJ168"/>
      <c r="BK168"/>
      <c r="BL168"/>
      <c r="BM168"/>
      <c r="BN168"/>
      <c r="BO168"/>
    </row>
    <row r="169" spans="2:67" ht="15">
      <c r="B169" s="11"/>
      <c r="C169" s="11"/>
      <c r="D169" s="75"/>
      <c r="E169" s="75"/>
      <c r="F169" s="139"/>
      <c r="G169" s="49"/>
      <c r="H169" s="26"/>
      <c r="I169" s="49"/>
      <c r="J169" s="49"/>
      <c r="K169" s="49"/>
      <c r="L169" s="49"/>
      <c r="M169" s="49"/>
      <c r="N169" s="26"/>
      <c r="O169" s="26"/>
      <c r="P169" s="26"/>
      <c r="Q169" s="26"/>
      <c r="R169" s="143"/>
      <c r="T169" s="11"/>
      <c r="AW169"/>
      <c r="AX169"/>
      <c r="AY169"/>
      <c r="AZ169"/>
      <c r="BA169"/>
      <c r="BB169"/>
      <c r="BC169"/>
      <c r="BD169"/>
      <c r="BE169"/>
      <c r="BG169"/>
      <c r="BH169"/>
      <c r="BI169"/>
      <c r="BJ169"/>
      <c r="BK169"/>
      <c r="BL169"/>
      <c r="BM169"/>
      <c r="BN169"/>
      <c r="BO169"/>
    </row>
    <row r="170" spans="2:67" ht="15">
      <c r="B170" s="11"/>
      <c r="C170" s="11"/>
      <c r="D170" s="75"/>
      <c r="E170" s="75"/>
      <c r="F170" s="139"/>
      <c r="G170" s="49"/>
      <c r="H170" s="49"/>
      <c r="I170" s="49"/>
      <c r="J170" s="49"/>
      <c r="K170" s="49"/>
      <c r="L170" s="49"/>
      <c r="M170" s="49"/>
      <c r="N170" s="49"/>
      <c r="O170" s="49"/>
      <c r="P170" s="26"/>
      <c r="Q170" s="26"/>
      <c r="R170" s="143"/>
      <c r="T170" s="11"/>
      <c r="AW170"/>
      <c r="AX170"/>
      <c r="AY170"/>
      <c r="AZ170"/>
      <c r="BA170"/>
      <c r="BB170"/>
      <c r="BC170"/>
      <c r="BD170"/>
      <c r="BE170"/>
      <c r="BG170"/>
      <c r="BH170"/>
      <c r="BI170"/>
      <c r="BJ170"/>
      <c r="BK170"/>
      <c r="BL170"/>
      <c r="BM170"/>
      <c r="BN170"/>
      <c r="BO170"/>
    </row>
    <row r="171" spans="2:67" ht="15">
      <c r="B171" s="11"/>
      <c r="C171" s="11"/>
      <c r="D171" s="75"/>
      <c r="E171" s="75"/>
      <c r="F171" s="139"/>
      <c r="G171" s="49"/>
      <c r="H171" s="49"/>
      <c r="I171" s="49"/>
      <c r="J171" s="49"/>
      <c r="K171" s="49"/>
      <c r="L171" s="49"/>
      <c r="M171" s="49"/>
      <c r="N171" s="26"/>
      <c r="O171" s="26"/>
      <c r="P171" s="26"/>
      <c r="Q171" s="26"/>
      <c r="R171" s="143"/>
      <c r="T171" s="11"/>
      <c r="AW171"/>
      <c r="AX171"/>
      <c r="AY171"/>
      <c r="AZ171"/>
      <c r="BA171"/>
      <c r="BB171"/>
      <c r="BC171"/>
      <c r="BD171"/>
      <c r="BE171"/>
      <c r="BG171"/>
      <c r="BH171"/>
      <c r="BI171"/>
      <c r="BJ171"/>
      <c r="BK171"/>
      <c r="BL171"/>
      <c r="BM171"/>
      <c r="BN171"/>
      <c r="BO171"/>
    </row>
    <row r="172" spans="2:67" ht="15">
      <c r="B172" s="11"/>
      <c r="C172" s="11"/>
      <c r="D172" s="75"/>
      <c r="E172" s="75"/>
      <c r="F172" s="139"/>
      <c r="G172" s="49"/>
      <c r="H172" s="49"/>
      <c r="I172" s="49"/>
      <c r="J172" s="49"/>
      <c r="K172" s="49"/>
      <c r="L172" s="49"/>
      <c r="M172" s="49"/>
      <c r="N172" s="26"/>
      <c r="O172" s="49"/>
      <c r="P172" s="26"/>
      <c r="Q172" s="26"/>
      <c r="R172" s="143"/>
      <c r="T172" s="11"/>
      <c r="AW172"/>
      <c r="AX172"/>
      <c r="AY172"/>
      <c r="AZ172"/>
      <c r="BA172"/>
      <c r="BB172"/>
      <c r="BC172"/>
      <c r="BD172"/>
      <c r="BE172"/>
      <c r="BG172"/>
      <c r="BH172"/>
      <c r="BI172"/>
      <c r="BJ172"/>
      <c r="BK172"/>
      <c r="BL172"/>
      <c r="BM172"/>
      <c r="BN172"/>
      <c r="BO172"/>
    </row>
    <row r="173" spans="2:67" ht="15">
      <c r="B173" s="11"/>
      <c r="C173" s="11"/>
      <c r="D173" s="75"/>
      <c r="E173" s="75"/>
      <c r="F173" s="139"/>
      <c r="G173" s="49"/>
      <c r="H173" s="49"/>
      <c r="I173" s="49"/>
      <c r="J173" s="49"/>
      <c r="K173" s="49"/>
      <c r="L173" s="49"/>
      <c r="M173" s="49"/>
      <c r="N173" s="49"/>
      <c r="O173" s="49"/>
      <c r="P173" s="26"/>
      <c r="Q173" s="26"/>
      <c r="R173" s="143"/>
      <c r="T173" s="11"/>
      <c r="AW173"/>
      <c r="AX173"/>
      <c r="AY173"/>
      <c r="AZ173"/>
      <c r="BA173"/>
      <c r="BB173"/>
      <c r="BC173"/>
      <c r="BD173"/>
      <c r="BE173"/>
      <c r="BG173"/>
      <c r="BH173"/>
      <c r="BI173"/>
      <c r="BJ173"/>
      <c r="BK173"/>
      <c r="BL173"/>
      <c r="BM173"/>
      <c r="BN173"/>
      <c r="BO173"/>
    </row>
    <row r="174" spans="2:67" ht="15">
      <c r="B174" s="11"/>
      <c r="C174" s="11"/>
      <c r="D174" s="75"/>
      <c r="E174" s="75"/>
      <c r="F174" s="139"/>
      <c r="G174" s="49"/>
      <c r="H174" s="26"/>
      <c r="I174" s="26"/>
      <c r="J174" s="49"/>
      <c r="K174" s="49"/>
      <c r="L174" s="49"/>
      <c r="M174" s="49"/>
      <c r="N174" s="26"/>
      <c r="O174" s="26"/>
      <c r="P174" s="26"/>
      <c r="Q174" s="26"/>
      <c r="R174" s="143"/>
      <c r="T174" s="11"/>
      <c r="AW174"/>
      <c r="AX174"/>
      <c r="AY174"/>
      <c r="AZ174"/>
      <c r="BA174"/>
      <c r="BB174"/>
      <c r="BC174"/>
      <c r="BD174"/>
      <c r="BE174"/>
      <c r="BG174"/>
      <c r="BH174"/>
      <c r="BI174"/>
      <c r="BJ174"/>
      <c r="BK174"/>
      <c r="BL174"/>
      <c r="BM174"/>
      <c r="BN174"/>
      <c r="BO174"/>
    </row>
    <row r="175" spans="2:67" ht="15">
      <c r="B175" s="11"/>
      <c r="C175" s="11"/>
      <c r="D175" s="75"/>
      <c r="E175" s="75"/>
      <c r="F175" s="139"/>
      <c r="G175" s="49"/>
      <c r="H175" s="49"/>
      <c r="I175" s="49"/>
      <c r="J175" s="49"/>
      <c r="K175" s="49"/>
      <c r="L175" s="49"/>
      <c r="M175" s="49"/>
      <c r="N175" s="49"/>
      <c r="O175" s="49"/>
      <c r="P175" s="26"/>
      <c r="Q175" s="26"/>
      <c r="R175" s="143"/>
      <c r="T175" s="11"/>
      <c r="AW175"/>
      <c r="AX175"/>
      <c r="AY175"/>
      <c r="AZ175"/>
      <c r="BA175"/>
      <c r="BB175"/>
      <c r="BC175"/>
      <c r="BD175"/>
      <c r="BE175"/>
      <c r="BG175"/>
      <c r="BH175"/>
      <c r="BI175"/>
      <c r="BJ175"/>
      <c r="BK175"/>
      <c r="BL175"/>
      <c r="BM175"/>
      <c r="BN175"/>
      <c r="BO175"/>
    </row>
    <row r="176" spans="2:67" ht="15">
      <c r="B176" s="11"/>
      <c r="C176" s="11"/>
      <c r="D176" s="75"/>
      <c r="E176" s="75"/>
      <c r="F176" s="139"/>
      <c r="G176" s="49"/>
      <c r="H176" s="49"/>
      <c r="I176" s="49"/>
      <c r="J176" s="49"/>
      <c r="K176" s="49"/>
      <c r="L176" s="49"/>
      <c r="M176" s="49"/>
      <c r="N176" s="26"/>
      <c r="O176" s="26"/>
      <c r="P176" s="26"/>
      <c r="Q176" s="26"/>
      <c r="R176" s="143"/>
      <c r="T176" s="11"/>
      <c r="AW176"/>
      <c r="AX176"/>
      <c r="AY176"/>
      <c r="AZ176"/>
      <c r="BA176"/>
      <c r="BB176"/>
      <c r="BC176"/>
      <c r="BD176"/>
      <c r="BE176"/>
      <c r="BG176"/>
      <c r="BH176"/>
      <c r="BI176"/>
      <c r="BJ176"/>
      <c r="BK176"/>
      <c r="BL176"/>
      <c r="BM176"/>
      <c r="BN176"/>
      <c r="BO176"/>
    </row>
    <row r="177" spans="2:67" ht="15">
      <c r="B177" s="11"/>
      <c r="C177" s="11"/>
      <c r="D177" s="75"/>
      <c r="E177" s="75"/>
      <c r="F177" s="139"/>
      <c r="G177" s="49"/>
      <c r="H177" s="49"/>
      <c r="I177" s="49"/>
      <c r="J177" s="49"/>
      <c r="K177" s="49"/>
      <c r="L177" s="49"/>
      <c r="M177" s="49"/>
      <c r="N177" s="49"/>
      <c r="O177" s="49"/>
      <c r="P177" s="26"/>
      <c r="Q177" s="26"/>
      <c r="R177" s="143"/>
      <c r="AW177"/>
      <c r="AX177"/>
      <c r="AY177"/>
      <c r="AZ177"/>
      <c r="BA177"/>
      <c r="BB177"/>
      <c r="BC177"/>
      <c r="BD177"/>
      <c r="BE177"/>
      <c r="BG177"/>
      <c r="BH177"/>
      <c r="BI177"/>
      <c r="BJ177"/>
      <c r="BK177"/>
      <c r="BL177"/>
      <c r="BM177"/>
      <c r="BN177"/>
      <c r="BO177"/>
    </row>
    <row r="178" spans="2:67" ht="15">
      <c r="B178" s="11"/>
      <c r="C178" s="11"/>
      <c r="D178" s="75"/>
      <c r="E178" s="75"/>
      <c r="F178" s="139"/>
      <c r="G178" s="49"/>
      <c r="H178" s="49"/>
      <c r="I178" s="49"/>
      <c r="J178" s="49"/>
      <c r="K178" s="49"/>
      <c r="L178" s="49"/>
      <c r="M178" s="49"/>
      <c r="N178" s="26"/>
      <c r="O178" s="26"/>
      <c r="P178" s="26"/>
      <c r="Q178" s="26"/>
      <c r="R178" s="143"/>
      <c r="T178" s="139"/>
      <c r="U178" s="49"/>
      <c r="V178" s="49"/>
      <c r="W178" s="49"/>
      <c r="X178" s="49"/>
      <c r="AW178"/>
      <c r="AX178"/>
      <c r="AY178"/>
      <c r="AZ178"/>
      <c r="BA178"/>
      <c r="BB178"/>
      <c r="BC178"/>
      <c r="BD178"/>
      <c r="BE178"/>
      <c r="BG178"/>
      <c r="BH178"/>
      <c r="BI178"/>
      <c r="BJ178"/>
      <c r="BK178"/>
      <c r="BL178"/>
      <c r="BM178"/>
      <c r="BN178"/>
      <c r="BO178"/>
    </row>
    <row r="179" spans="2:67" ht="15">
      <c r="B179" s="11"/>
      <c r="C179" s="11"/>
      <c r="D179" s="75"/>
      <c r="E179" s="75"/>
      <c r="F179" s="139"/>
      <c r="G179" s="49"/>
      <c r="H179" s="49"/>
      <c r="I179" s="26"/>
      <c r="J179" s="49"/>
      <c r="K179" s="49"/>
      <c r="L179" s="49"/>
      <c r="M179" s="49"/>
      <c r="N179" s="26"/>
      <c r="O179" s="26"/>
      <c r="P179" s="26"/>
      <c r="Q179" s="26"/>
      <c r="R179" s="143"/>
      <c r="AW179"/>
      <c r="AX179"/>
      <c r="AY179"/>
      <c r="AZ179"/>
      <c r="BA179"/>
      <c r="BB179"/>
      <c r="BC179"/>
      <c r="BD179"/>
      <c r="BE179"/>
      <c r="BG179"/>
      <c r="BH179"/>
      <c r="BI179"/>
      <c r="BJ179"/>
      <c r="BK179"/>
      <c r="BL179"/>
      <c r="BM179"/>
      <c r="BN179"/>
      <c r="BO179"/>
    </row>
    <row r="180" spans="2:67" ht="8.25" customHeight="1">
      <c r="AW180"/>
      <c r="AX180"/>
      <c r="AY180"/>
      <c r="AZ180"/>
      <c r="BA180"/>
      <c r="BB180"/>
      <c r="BC180"/>
      <c r="BD180"/>
      <c r="BE180"/>
      <c r="BG180"/>
      <c r="BH180"/>
      <c r="BI180"/>
      <c r="BJ180"/>
      <c r="BK180"/>
      <c r="BL180"/>
      <c r="BM180"/>
      <c r="BN180"/>
      <c r="BO180"/>
    </row>
    <row r="181" spans="2:67">
      <c r="T181" s="49"/>
      <c r="U181" s="49"/>
      <c r="V181" s="49"/>
      <c r="W181" s="49"/>
      <c r="X181" s="49"/>
      <c r="Y181" s="81"/>
    </row>
    <row r="184" spans="2:67" ht="33.75" customHeight="1"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</row>
    <row r="185" spans="2:67">
      <c r="B185" s="11"/>
      <c r="C185" s="309"/>
      <c r="D185" s="309"/>
      <c r="E185" s="309"/>
      <c r="F185" s="309"/>
      <c r="G185" s="39"/>
      <c r="H185" s="11"/>
      <c r="I185" s="11"/>
      <c r="J185" s="11"/>
      <c r="K185" s="11"/>
      <c r="L185" s="11"/>
    </row>
    <row r="186" spans="2:67" ht="18.75" customHeight="1">
      <c r="B186" s="294"/>
      <c r="C186" s="294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</row>
    <row r="187" spans="2:67" ht="15.75" customHeight="1">
      <c r="B187" s="294"/>
      <c r="C187" s="294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</row>
    <row r="188" spans="2:67" ht="15.75" customHeight="1">
      <c r="B188" s="294"/>
      <c r="C188" s="294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89" spans="2:67" ht="9" customHeight="1">
      <c r="B189" s="65"/>
      <c r="C189" s="10"/>
      <c r="D189" s="137"/>
      <c r="E189" s="140"/>
      <c r="F189" s="140"/>
      <c r="G189" s="137"/>
      <c r="H189" s="137"/>
      <c r="I189" s="137"/>
      <c r="J189" s="137"/>
      <c r="K189" s="137"/>
      <c r="L189" s="137"/>
      <c r="M189" s="137"/>
      <c r="N189" s="11"/>
    </row>
    <row r="190" spans="2:67">
      <c r="B190" s="11"/>
      <c r="C190" s="11"/>
      <c r="D190" s="138"/>
      <c r="E190" s="138"/>
      <c r="F190" s="138"/>
      <c r="G190" s="138"/>
      <c r="H190" s="138"/>
      <c r="I190" s="138"/>
      <c r="J190" s="142"/>
      <c r="K190" s="138"/>
      <c r="L190" s="138"/>
      <c r="M190" s="138"/>
      <c r="N190" s="49"/>
    </row>
    <row r="191" spans="2:67">
      <c r="B191" s="11"/>
      <c r="C191" s="11"/>
      <c r="D191" s="138"/>
      <c r="E191" s="138"/>
      <c r="F191" s="138"/>
      <c r="G191" s="138"/>
      <c r="H191" s="138"/>
      <c r="I191" s="138"/>
      <c r="J191" s="142"/>
      <c r="K191" s="138"/>
      <c r="L191" s="138"/>
      <c r="M191" s="138"/>
      <c r="N191" s="54"/>
      <c r="P191" s="37"/>
    </row>
    <row r="192" spans="2:67">
      <c r="B192" s="11"/>
      <c r="C192" s="11"/>
      <c r="D192" s="11"/>
      <c r="E192" s="11"/>
      <c r="F192" s="11"/>
      <c r="G192" s="141"/>
      <c r="H192" s="11"/>
      <c r="I192" s="11"/>
      <c r="J192" s="49"/>
      <c r="K192" s="11"/>
      <c r="L192" s="11"/>
      <c r="M192" s="11"/>
      <c r="N192" s="54"/>
      <c r="AG192" s="11"/>
      <c r="AH192" s="49"/>
      <c r="AI192" s="54"/>
    </row>
    <row r="193" spans="2:35">
      <c r="B193" s="11"/>
      <c r="C193" s="11"/>
      <c r="D193" s="11"/>
      <c r="E193" s="11"/>
      <c r="F193" s="11"/>
      <c r="G193" s="141"/>
      <c r="H193" s="11"/>
      <c r="I193" s="11"/>
      <c r="J193" s="49"/>
      <c r="K193" s="11"/>
      <c r="L193" s="11"/>
      <c r="M193" s="11"/>
      <c r="N193" s="54"/>
      <c r="AG193" s="11"/>
      <c r="AH193" s="49"/>
      <c r="AI193" s="54"/>
    </row>
    <row r="194" spans="2:35">
      <c r="B194" s="11"/>
      <c r="C194" s="11"/>
      <c r="D194" s="11"/>
      <c r="E194" s="11"/>
      <c r="F194" s="11"/>
      <c r="G194" s="141"/>
      <c r="H194" s="11"/>
      <c r="I194" s="11"/>
      <c r="J194" s="49"/>
      <c r="K194" s="11"/>
      <c r="L194" s="11"/>
      <c r="M194" s="11"/>
      <c r="N194" s="54"/>
      <c r="AG194" s="11"/>
      <c r="AH194" s="49"/>
      <c r="AI194" s="54"/>
    </row>
    <row r="195" spans="2:35">
      <c r="B195" s="11"/>
      <c r="C195" s="11"/>
      <c r="D195" s="11"/>
      <c r="E195" s="11"/>
      <c r="F195" s="11"/>
      <c r="G195" s="141"/>
      <c r="H195" s="11"/>
      <c r="I195" s="11"/>
      <c r="J195" s="49"/>
      <c r="K195" s="11"/>
      <c r="L195" s="11"/>
      <c r="M195" s="11"/>
      <c r="N195" s="54"/>
      <c r="AG195" s="11"/>
      <c r="AH195" s="49"/>
      <c r="AI195" s="54"/>
    </row>
    <row r="196" spans="2:35">
      <c r="B196" s="11"/>
      <c r="C196" s="11"/>
      <c r="D196" s="11"/>
      <c r="E196" s="11"/>
      <c r="F196" s="11"/>
      <c r="G196" s="141"/>
      <c r="H196" s="11"/>
      <c r="I196" s="11"/>
      <c r="J196" s="49"/>
      <c r="K196" s="11"/>
      <c r="L196" s="11"/>
      <c r="M196" s="11"/>
      <c r="N196" s="54"/>
      <c r="AG196" s="11"/>
      <c r="AH196" s="49"/>
      <c r="AI196" s="54"/>
    </row>
    <row r="197" spans="2:35">
      <c r="B197" s="11"/>
      <c r="C197" s="11"/>
      <c r="D197" s="11"/>
      <c r="E197" s="11"/>
      <c r="F197" s="11"/>
      <c r="G197" s="141"/>
      <c r="H197" s="11"/>
      <c r="I197" s="11"/>
      <c r="J197" s="49"/>
      <c r="K197" s="11"/>
      <c r="L197" s="11"/>
      <c r="M197" s="11"/>
      <c r="N197" s="54"/>
      <c r="AG197" s="11"/>
      <c r="AH197" s="49"/>
      <c r="AI197" s="54"/>
    </row>
    <row r="198" spans="2:35">
      <c r="B198" s="11"/>
      <c r="C198" s="11"/>
      <c r="D198" s="11"/>
      <c r="E198" s="11"/>
      <c r="F198" s="11"/>
      <c r="G198" s="141"/>
      <c r="H198" s="11"/>
      <c r="I198" s="11"/>
      <c r="J198" s="49"/>
      <c r="K198" s="11"/>
      <c r="L198" s="11"/>
      <c r="M198" s="11"/>
      <c r="N198" s="54"/>
      <c r="AG198" s="11"/>
      <c r="AH198" s="49"/>
      <c r="AI198" s="54"/>
    </row>
    <row r="199" spans="2:35">
      <c r="B199" s="11"/>
      <c r="C199" s="11"/>
      <c r="D199" s="11"/>
      <c r="E199" s="11"/>
      <c r="F199" s="11"/>
      <c r="G199" s="141"/>
      <c r="H199" s="11"/>
      <c r="I199" s="11"/>
      <c r="J199" s="49"/>
      <c r="K199" s="11"/>
      <c r="L199" s="11"/>
      <c r="M199" s="11"/>
      <c r="N199" s="54"/>
      <c r="AG199" s="11"/>
      <c r="AH199" s="49"/>
      <c r="AI199" s="54"/>
    </row>
    <row r="200" spans="2:35">
      <c r="B200" s="11"/>
      <c r="C200" s="11"/>
      <c r="D200" s="11"/>
      <c r="E200" s="11"/>
      <c r="F200" s="11"/>
      <c r="G200" s="141"/>
      <c r="H200" s="11"/>
      <c r="I200" s="11"/>
      <c r="J200" s="49"/>
      <c r="K200" s="11"/>
      <c r="L200" s="11"/>
      <c r="M200" s="11"/>
      <c r="N200" s="54"/>
      <c r="AG200" s="11"/>
      <c r="AH200" s="49"/>
      <c r="AI200" s="54"/>
    </row>
    <row r="201" spans="2:35">
      <c r="B201" s="11"/>
      <c r="C201" s="11"/>
      <c r="D201" s="11"/>
      <c r="E201" s="11"/>
      <c r="F201" s="11"/>
      <c r="G201" s="141"/>
      <c r="H201" s="11"/>
      <c r="I201" s="11"/>
      <c r="J201" s="49"/>
      <c r="K201" s="11"/>
      <c r="L201" s="11"/>
      <c r="M201" s="11"/>
      <c r="N201" s="54"/>
      <c r="AG201" s="11"/>
      <c r="AH201" s="49"/>
      <c r="AI201" s="54"/>
    </row>
    <row r="202" spans="2:35">
      <c r="B202" s="11"/>
      <c r="C202" s="11"/>
      <c r="D202" s="11"/>
      <c r="E202" s="11"/>
      <c r="F202" s="11"/>
      <c r="G202" s="141"/>
      <c r="H202" s="11"/>
      <c r="I202" s="11"/>
      <c r="J202" s="49"/>
      <c r="K202" s="11"/>
      <c r="L202" s="11"/>
      <c r="M202" s="11"/>
      <c r="N202" s="54"/>
      <c r="AG202" s="11"/>
      <c r="AH202" s="49"/>
      <c r="AI202" s="54"/>
    </row>
    <row r="203" spans="2:35">
      <c r="B203" s="11"/>
      <c r="C203" s="11"/>
      <c r="D203" s="11"/>
      <c r="E203" s="11"/>
      <c r="F203" s="11"/>
      <c r="G203" s="141"/>
      <c r="H203" s="11"/>
      <c r="I203" s="11"/>
      <c r="J203" s="49"/>
      <c r="K203" s="11"/>
      <c r="L203" s="11"/>
      <c r="M203" s="11"/>
      <c r="N203" s="54"/>
      <c r="AG203" s="11"/>
      <c r="AH203" s="49"/>
      <c r="AI203" s="54"/>
    </row>
    <row r="204" spans="2:35">
      <c r="B204" s="11"/>
      <c r="C204" s="11"/>
      <c r="D204" s="11"/>
      <c r="E204" s="11"/>
      <c r="F204" s="11"/>
      <c r="G204" s="141"/>
      <c r="H204" s="11"/>
      <c r="I204" s="11"/>
      <c r="J204" s="49"/>
      <c r="K204" s="11"/>
      <c r="L204" s="11"/>
      <c r="M204" s="11"/>
      <c r="N204" s="54"/>
      <c r="AG204" s="11"/>
      <c r="AH204" s="49"/>
      <c r="AI204" s="54"/>
    </row>
    <row r="205" spans="2:35">
      <c r="B205" s="11"/>
      <c r="C205" s="11"/>
      <c r="D205" s="11"/>
      <c r="E205" s="11"/>
      <c r="F205" s="11"/>
      <c r="G205" s="141"/>
      <c r="H205" s="11"/>
      <c r="I205" s="11"/>
      <c r="J205" s="49"/>
      <c r="K205" s="11"/>
      <c r="L205" s="11"/>
      <c r="M205" s="11"/>
      <c r="N205" s="54"/>
      <c r="AG205" s="11"/>
      <c r="AH205" s="49"/>
      <c r="AI205" s="54"/>
    </row>
    <row r="206" spans="2:35">
      <c r="B206" s="11"/>
      <c r="C206" s="11"/>
      <c r="D206" s="11"/>
      <c r="E206" s="11"/>
      <c r="F206" s="11"/>
      <c r="G206" s="141"/>
      <c r="H206" s="11"/>
      <c r="I206" s="11"/>
      <c r="J206" s="49"/>
      <c r="K206" s="11"/>
      <c r="L206" s="11"/>
      <c r="M206" s="11"/>
      <c r="N206" s="54"/>
      <c r="AG206" s="11"/>
      <c r="AH206" s="49"/>
      <c r="AI206" s="54"/>
    </row>
    <row r="207" spans="2:35">
      <c r="B207" s="11"/>
      <c r="C207" s="11"/>
      <c r="D207" s="11"/>
      <c r="E207" s="11"/>
      <c r="F207" s="11"/>
      <c r="G207" s="141"/>
      <c r="H207" s="11"/>
      <c r="I207" s="11"/>
      <c r="J207" s="49"/>
      <c r="K207" s="11"/>
      <c r="L207" s="11"/>
      <c r="M207" s="11"/>
      <c r="N207" s="54"/>
      <c r="AG207" s="11"/>
      <c r="AH207" s="49"/>
      <c r="AI207" s="54"/>
    </row>
    <row r="208" spans="2:35">
      <c r="B208" s="11"/>
      <c r="C208" s="11"/>
      <c r="D208" s="11"/>
      <c r="E208" s="11"/>
      <c r="F208" s="11"/>
      <c r="G208" s="141"/>
      <c r="H208" s="11"/>
      <c r="I208" s="11"/>
      <c r="J208" s="49"/>
      <c r="K208" s="11"/>
      <c r="L208" s="11"/>
      <c r="M208" s="11"/>
      <c r="N208" s="54"/>
      <c r="AG208" s="11"/>
      <c r="AH208" s="49"/>
      <c r="AI208" s="54"/>
    </row>
    <row r="209" spans="2:13" ht="9" customHeight="1">
      <c r="G209" s="37"/>
    </row>
    <row r="215" spans="2:13" ht="34.5" customHeight="1">
      <c r="B215" s="306"/>
      <c r="C215" s="306"/>
      <c r="D215" s="306"/>
      <c r="E215" s="306"/>
      <c r="F215" s="306"/>
      <c r="G215" s="306"/>
      <c r="H215" s="306"/>
    </row>
    <row r="216" spans="2:13" ht="15">
      <c r="B216" s="144"/>
      <c r="C216" s="144"/>
      <c r="D216" s="144"/>
      <c r="E216" s="144"/>
      <c r="F216" s="144"/>
      <c r="G216" s="144"/>
      <c r="H216" s="144"/>
    </row>
    <row r="217" spans="2:13" ht="9" customHeight="1">
      <c r="B217" s="293"/>
      <c r="C217" s="293"/>
      <c r="D217" s="293"/>
      <c r="E217" s="307"/>
      <c r="F217" s="307"/>
      <c r="G217" s="307"/>
      <c r="H217" s="307"/>
    </row>
    <row r="218" spans="2:13" ht="15" customHeight="1">
      <c r="B218" s="293"/>
      <c r="C218" s="293"/>
      <c r="D218" s="293"/>
      <c r="E218" s="307"/>
      <c r="F218" s="307"/>
      <c r="G218" s="307"/>
      <c r="H218" s="307"/>
    </row>
    <row r="219" spans="2:13" ht="15" customHeight="1">
      <c r="B219" s="293"/>
      <c r="C219" s="293"/>
      <c r="D219" s="293"/>
      <c r="E219" s="156"/>
      <c r="F219" s="156"/>
      <c r="G219" s="156"/>
      <c r="H219" s="156"/>
    </row>
    <row r="220" spans="2:13" ht="9" customHeight="1">
      <c r="B220" s="293"/>
      <c r="C220" s="293"/>
      <c r="D220" s="293"/>
      <c r="E220" s="145"/>
      <c r="F220" s="145"/>
      <c r="G220" s="156"/>
      <c r="H220" s="119"/>
    </row>
    <row r="221" spans="2:13" ht="9" customHeight="1">
      <c r="B221" s="146"/>
      <c r="C221" s="146"/>
      <c r="D221" s="146"/>
      <c r="E221" s="145"/>
      <c r="F221" s="145"/>
      <c r="G221" s="156"/>
      <c r="H221" s="11"/>
    </row>
    <row r="222" spans="2:13">
      <c r="B222" s="147"/>
      <c r="C222" s="148"/>
      <c r="D222" s="149"/>
      <c r="E222" s="149"/>
      <c r="F222" s="25"/>
      <c r="G222" s="157"/>
      <c r="H222" s="26"/>
    </row>
    <row r="223" spans="2:13">
      <c r="B223" s="11"/>
      <c r="C223" s="24"/>
      <c r="D223" s="150"/>
      <c r="E223" s="150"/>
      <c r="F223" s="25"/>
      <c r="G223" s="158"/>
      <c r="H223" s="26"/>
    </row>
    <row r="224" spans="2:13">
      <c r="B224" s="11"/>
      <c r="C224" s="24"/>
      <c r="D224" s="150"/>
      <c r="E224" s="150"/>
      <c r="F224" s="25"/>
      <c r="G224" s="150"/>
      <c r="H224" s="26"/>
      <c r="K224" s="24"/>
      <c r="L224" s="25"/>
      <c r="M224" s="26"/>
    </row>
    <row r="225" spans="2:25">
      <c r="B225" s="11"/>
      <c r="C225" s="24"/>
      <c r="D225" s="150"/>
      <c r="E225" s="150"/>
      <c r="F225" s="25"/>
      <c r="G225" s="150"/>
      <c r="H225" s="26"/>
      <c r="K225" s="24"/>
      <c r="L225" s="25"/>
      <c r="M225" s="26"/>
    </row>
    <row r="226" spans="2:25">
      <c r="B226" s="11"/>
      <c r="C226" s="24"/>
      <c r="D226" s="150"/>
      <c r="E226" s="150"/>
      <c r="F226" s="25"/>
      <c r="G226" s="150"/>
      <c r="H226" s="26"/>
      <c r="K226" s="24"/>
      <c r="L226" s="25"/>
      <c r="M226" s="26"/>
    </row>
    <row r="227" spans="2:25">
      <c r="B227" s="11"/>
      <c r="C227" s="24"/>
      <c r="D227" s="150"/>
      <c r="E227" s="150"/>
      <c r="F227" s="25"/>
      <c r="G227" s="150"/>
      <c r="H227" s="26"/>
      <c r="K227" s="24"/>
      <c r="L227" s="25"/>
      <c r="M227" s="26"/>
    </row>
    <row r="228" spans="2:25">
      <c r="B228" s="11"/>
      <c r="C228" s="24"/>
      <c r="D228" s="150"/>
      <c r="E228" s="150"/>
      <c r="F228" s="25"/>
      <c r="G228" s="150"/>
      <c r="H228" s="26"/>
      <c r="K228" s="24"/>
      <c r="L228" s="25"/>
      <c r="M228" s="26"/>
    </row>
    <row r="229" spans="2:25">
      <c r="B229" s="11"/>
      <c r="C229" s="24"/>
      <c r="D229" s="150"/>
      <c r="E229" s="150"/>
      <c r="F229" s="25"/>
      <c r="G229" s="150"/>
      <c r="H229" s="26"/>
      <c r="K229" s="24"/>
      <c r="L229" s="25"/>
      <c r="M229" s="26"/>
    </row>
    <row r="230" spans="2:25">
      <c r="B230" s="11"/>
      <c r="C230" s="24"/>
      <c r="D230" s="150"/>
      <c r="E230" s="150"/>
      <c r="F230" s="25"/>
      <c r="G230" s="150"/>
      <c r="H230" s="26"/>
      <c r="K230" s="24"/>
      <c r="L230" s="25"/>
      <c r="M230" s="26"/>
    </row>
    <row r="231" spans="2:25">
      <c r="B231" s="11"/>
      <c r="C231" s="24"/>
      <c r="D231" s="150"/>
      <c r="E231" s="150"/>
      <c r="F231" s="25"/>
      <c r="G231" s="150"/>
      <c r="H231" s="26"/>
      <c r="K231" s="24"/>
      <c r="L231" s="25"/>
      <c r="M231" s="26"/>
    </row>
    <row r="232" spans="2:25">
      <c r="B232" s="11"/>
      <c r="C232" s="24"/>
      <c r="D232" s="150"/>
      <c r="E232" s="150"/>
      <c r="F232" s="25"/>
      <c r="G232" s="150"/>
      <c r="H232" s="26"/>
      <c r="K232" s="24"/>
      <c r="L232" s="25"/>
      <c r="M232" s="26"/>
    </row>
    <row r="233" spans="2:25">
      <c r="B233" s="11"/>
      <c r="C233" s="24"/>
      <c r="D233" s="150"/>
      <c r="E233" s="150"/>
      <c r="F233" s="25"/>
      <c r="G233" s="150"/>
      <c r="H233" s="26"/>
      <c r="K233" s="24"/>
      <c r="L233" s="25"/>
      <c r="M233" s="26"/>
    </row>
    <row r="234" spans="2:25" ht="10.5" customHeight="1"/>
    <row r="240" spans="2:25" ht="15">
      <c r="C240" s="15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3:26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3:26" ht="7.5" customHeight="1"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</row>
    <row r="243" spans="3:26" ht="31.5" customHeight="1"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</row>
    <row r="244" spans="3:26" ht="31.5" customHeight="1">
      <c r="C244" s="284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pans="3:26" ht="8.25" customHeight="1">
      <c r="C245" s="284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pans="3:26" ht="9.75" customHeight="1">
      <c r="C246" s="153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3:26" ht="15">
      <c r="C247" s="154"/>
      <c r="D247" s="286"/>
      <c r="E247" s="286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17"/>
    </row>
    <row r="248" spans="3:26" ht="15">
      <c r="C248" s="154"/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1"/>
      <c r="Z248" s="17"/>
    </row>
    <row r="249" spans="3:26" ht="15">
      <c r="C249" s="11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7"/>
    </row>
    <row r="250" spans="3:26" ht="15">
      <c r="C250" s="11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7"/>
    </row>
    <row r="251" spans="3:26" ht="15">
      <c r="C251" s="11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7"/>
    </row>
    <row r="252" spans="3:26" ht="15">
      <c r="C252" s="11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7"/>
    </row>
    <row r="253" spans="3:26" ht="15">
      <c r="C253" s="11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7"/>
    </row>
    <row r="254" spans="3:26" ht="15">
      <c r="C254" s="11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7"/>
    </row>
    <row r="255" spans="3:26" ht="15">
      <c r="C255" s="11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7"/>
    </row>
    <row r="256" spans="3:26" ht="15">
      <c r="C256" s="11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7"/>
    </row>
    <row r="257" spans="3:26" ht="15">
      <c r="C257" s="11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7"/>
    </row>
    <row r="258" spans="3:26" ht="15">
      <c r="C258" s="11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7"/>
    </row>
    <row r="259" spans="3:26" ht="15">
      <c r="C259" s="11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7"/>
    </row>
    <row r="260" spans="3:26" ht="15">
      <c r="C260" s="11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7"/>
    </row>
    <row r="261" spans="3:26" ht="15">
      <c r="C261" s="11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7"/>
    </row>
    <row r="262" spans="3:26" ht="15">
      <c r="C262" s="11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7"/>
    </row>
    <row r="263" spans="3:26" ht="15">
      <c r="C263" s="11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7"/>
    </row>
    <row r="264" spans="3:26" ht="15">
      <c r="C264" s="11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7"/>
    </row>
    <row r="265" spans="3:26" ht="15">
      <c r="C265" s="11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7"/>
    </row>
    <row r="266" spans="3:26" ht="15">
      <c r="C266" s="11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7"/>
    </row>
    <row r="267" spans="3:26" ht="9" customHeight="1"/>
    <row r="268" spans="3:26" ht="15">
      <c r="C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 spans="3:26" ht="15">
      <c r="C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 spans="3:26" ht="15">
      <c r="C270" s="151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3:26" ht="15">
      <c r="C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 spans="3:26" ht="7.5" customHeight="1">
      <c r="C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 spans="3:44" ht="15">
      <c r="C273" s="303"/>
      <c r="D273" s="293"/>
      <c r="E273" s="293"/>
      <c r="F273" s="304"/>
      <c r="G273" s="304"/>
      <c r="H273" s="305"/>
      <c r="I273" s="305"/>
      <c r="J273" s="17"/>
      <c r="K273" s="17"/>
      <c r="L273" s="17"/>
      <c r="M273" s="17"/>
    </row>
    <row r="274" spans="3:44" ht="15">
      <c r="C274" s="303"/>
      <c r="D274" s="145"/>
      <c r="E274" s="145"/>
      <c r="F274" s="145"/>
      <c r="G274" s="145"/>
      <c r="H274" s="145"/>
      <c r="I274" s="145"/>
      <c r="J274" s="17"/>
      <c r="K274" s="17"/>
      <c r="L274" s="17"/>
      <c r="M274" s="17"/>
    </row>
    <row r="275" spans="3:44" ht="9.75" customHeight="1">
      <c r="C275" s="303"/>
      <c r="J275" s="17"/>
      <c r="K275" s="17"/>
      <c r="L275" s="17"/>
      <c r="M275" s="17"/>
      <c r="AH275"/>
      <c r="AI275"/>
      <c r="AJ275" s="18"/>
      <c r="AK275" s="18"/>
      <c r="AL275"/>
      <c r="AN275"/>
      <c r="AO275"/>
      <c r="AP275" s="18"/>
      <c r="AQ275" s="18"/>
      <c r="AR275"/>
    </row>
    <row r="276" spans="3:44" ht="8.25" customHeight="1">
      <c r="C276" s="11"/>
      <c r="D276" s="155"/>
      <c r="E276" s="155"/>
      <c r="F276" s="155"/>
      <c r="G276" s="155"/>
      <c r="H276" s="155"/>
      <c r="I276" s="155"/>
      <c r="J276" s="17"/>
      <c r="K276" s="17"/>
      <c r="L276" s="17"/>
      <c r="M276" s="17"/>
      <c r="AH276"/>
      <c r="AI276"/>
      <c r="AJ276" s="18"/>
      <c r="AK276" s="18"/>
      <c r="AL276"/>
      <c r="AN276"/>
      <c r="AO276"/>
      <c r="AP276" s="18"/>
      <c r="AQ276" s="18"/>
      <c r="AR276"/>
    </row>
    <row r="277" spans="3:44" ht="15">
      <c r="C277" s="11"/>
      <c r="D277" s="155"/>
      <c r="E277" s="161"/>
      <c r="F277" s="155"/>
      <c r="G277" s="161"/>
      <c r="H277" s="155"/>
      <c r="I277" s="161"/>
      <c r="J277" s="17"/>
      <c r="K277" s="17"/>
      <c r="L277" s="17"/>
      <c r="M277" s="17"/>
      <c r="AH277"/>
      <c r="AI277"/>
      <c r="AJ277"/>
      <c r="AK277"/>
      <c r="AL277"/>
      <c r="AN277"/>
      <c r="AO277"/>
      <c r="AP277"/>
      <c r="AQ277"/>
      <c r="AR277"/>
    </row>
    <row r="278" spans="3:44" ht="15">
      <c r="C278" s="11"/>
      <c r="D278" s="155"/>
      <c r="E278" s="161"/>
      <c r="F278" s="155"/>
      <c r="G278" s="162"/>
      <c r="H278" s="155"/>
      <c r="I278" s="162"/>
      <c r="J278" s="17"/>
      <c r="AH278"/>
      <c r="AI278"/>
      <c r="AJ278"/>
      <c r="AK278"/>
      <c r="AL278"/>
      <c r="AN278"/>
      <c r="AO278"/>
      <c r="AP278"/>
      <c r="AQ278"/>
      <c r="AR278"/>
    </row>
    <row r="279" spans="3:44" ht="15">
      <c r="C279" s="11"/>
      <c r="D279" s="155"/>
      <c r="E279" s="161"/>
      <c r="F279" s="155"/>
      <c r="G279" s="162"/>
      <c r="H279" s="155"/>
      <c r="I279" s="162"/>
      <c r="J279" s="17"/>
      <c r="K279" s="17"/>
      <c r="L279" s="11"/>
      <c r="M279" s="19"/>
      <c r="N279" s="19"/>
      <c r="AH279"/>
      <c r="AI279"/>
      <c r="AJ279"/>
      <c r="AK279"/>
      <c r="AL279"/>
      <c r="AN279"/>
      <c r="AO279"/>
      <c r="AP279"/>
      <c r="AQ279"/>
      <c r="AR279"/>
    </row>
    <row r="280" spans="3:44" ht="15">
      <c r="C280" s="11"/>
      <c r="D280" s="155"/>
      <c r="E280" s="161"/>
      <c r="F280" s="155"/>
      <c r="G280" s="162"/>
      <c r="H280" s="155"/>
      <c r="I280" s="162"/>
      <c r="J280" s="17"/>
      <c r="K280" s="17"/>
      <c r="L280" s="11"/>
      <c r="M280" s="19"/>
      <c r="N280" s="19"/>
      <c r="AH280"/>
      <c r="AI280"/>
      <c r="AJ280"/>
      <c r="AK280"/>
      <c r="AL280"/>
      <c r="AN280"/>
      <c r="AO280"/>
      <c r="AP280"/>
      <c r="AQ280"/>
      <c r="AR280"/>
    </row>
    <row r="281" spans="3:44" ht="15">
      <c r="C281" s="11"/>
      <c r="D281" s="155"/>
      <c r="E281" s="161"/>
      <c r="F281" s="155"/>
      <c r="G281" s="162"/>
      <c r="H281" s="155"/>
      <c r="I281" s="162"/>
      <c r="J281" s="17"/>
      <c r="K281" s="17"/>
      <c r="L281" s="11"/>
      <c r="M281" s="19"/>
      <c r="N281" s="19"/>
      <c r="AH281"/>
      <c r="AI281"/>
      <c r="AJ281"/>
      <c r="AK281"/>
      <c r="AL281"/>
      <c r="AN281"/>
      <c r="AO281"/>
      <c r="AP281"/>
      <c r="AQ281"/>
      <c r="AR281"/>
    </row>
    <row r="282" spans="3:44" ht="15">
      <c r="C282" s="11"/>
      <c r="D282" s="155"/>
      <c r="E282" s="161"/>
      <c r="F282" s="155"/>
      <c r="G282" s="162"/>
      <c r="H282" s="155"/>
      <c r="I282" s="162"/>
      <c r="K282" s="17"/>
      <c r="L282" s="11"/>
      <c r="M282" s="19"/>
      <c r="N282" s="19"/>
      <c r="AH282"/>
      <c r="AI282"/>
      <c r="AJ282"/>
      <c r="AK282"/>
      <c r="AL282"/>
      <c r="AN282"/>
      <c r="AO282"/>
      <c r="AP282"/>
      <c r="AQ282"/>
      <c r="AR282"/>
    </row>
    <row r="283" spans="3:44" ht="15">
      <c r="C283" s="11"/>
      <c r="D283" s="155"/>
      <c r="E283" s="161"/>
      <c r="F283" s="155"/>
      <c r="G283" s="162"/>
      <c r="H283" s="155"/>
      <c r="I283" s="162"/>
      <c r="K283" s="17"/>
      <c r="L283" s="11"/>
      <c r="M283" s="19"/>
      <c r="N283" s="19"/>
      <c r="AH283"/>
      <c r="AI283"/>
      <c r="AJ283"/>
      <c r="AK283"/>
      <c r="AL283"/>
      <c r="AN283"/>
      <c r="AO283"/>
      <c r="AP283"/>
      <c r="AQ283"/>
      <c r="AR283"/>
    </row>
    <row r="284" spans="3:44" ht="15">
      <c r="C284" s="11"/>
      <c r="D284" s="155"/>
      <c r="E284" s="161"/>
      <c r="F284" s="155"/>
      <c r="G284" s="162"/>
      <c r="H284" s="155"/>
      <c r="I284" s="162"/>
      <c r="J284" s="17"/>
      <c r="K284" s="17"/>
      <c r="L284" s="11"/>
      <c r="M284" s="19"/>
      <c r="N284" s="19"/>
      <c r="AH284"/>
      <c r="AI284"/>
      <c r="AJ284"/>
      <c r="AK284"/>
      <c r="AL284"/>
      <c r="AN284"/>
      <c r="AO284"/>
      <c r="AP284"/>
      <c r="AQ284"/>
      <c r="AR284"/>
    </row>
    <row r="285" spans="3:44" ht="15">
      <c r="C285" s="11"/>
      <c r="D285" s="155"/>
      <c r="E285" s="161"/>
      <c r="F285" s="155"/>
      <c r="G285" s="162"/>
      <c r="H285" s="155"/>
      <c r="I285" s="162"/>
      <c r="J285" s="17"/>
      <c r="K285" s="17"/>
      <c r="L285" s="11"/>
      <c r="M285" s="19"/>
      <c r="N285" s="19"/>
      <c r="AH285"/>
      <c r="AI285"/>
      <c r="AJ285"/>
      <c r="AK285"/>
      <c r="AL285"/>
      <c r="AN285"/>
      <c r="AO285"/>
      <c r="AP285"/>
      <c r="AQ285"/>
      <c r="AR285"/>
    </row>
    <row r="286" spans="3:44" ht="15">
      <c r="C286" s="11"/>
      <c r="D286" s="155"/>
      <c r="E286" s="161"/>
      <c r="F286" s="155"/>
      <c r="G286" s="162"/>
      <c r="H286" s="155"/>
      <c r="I286" s="162"/>
      <c r="J286" s="17"/>
      <c r="K286" s="17"/>
      <c r="L286" s="11"/>
      <c r="M286" s="19"/>
      <c r="N286" s="19"/>
      <c r="AH286"/>
      <c r="AI286"/>
      <c r="AJ286"/>
      <c r="AK286"/>
      <c r="AL286"/>
      <c r="AN286"/>
      <c r="AO286"/>
      <c r="AP286"/>
      <c r="AQ286"/>
      <c r="AR286"/>
    </row>
    <row r="287" spans="3:44" ht="15">
      <c r="C287" s="11"/>
      <c r="D287" s="155"/>
      <c r="E287" s="161"/>
      <c r="F287" s="155"/>
      <c r="G287" s="162"/>
      <c r="H287" s="155"/>
      <c r="I287" s="162"/>
      <c r="J287" s="17"/>
      <c r="K287" s="17"/>
      <c r="L287" s="11"/>
      <c r="M287" s="19"/>
      <c r="N287" s="19"/>
      <c r="AH287"/>
      <c r="AI287"/>
      <c r="AJ287"/>
      <c r="AK287"/>
      <c r="AL287"/>
      <c r="AN287"/>
      <c r="AO287"/>
      <c r="AP287"/>
      <c r="AQ287"/>
      <c r="AR287"/>
    </row>
    <row r="288" spans="3:44" ht="15">
      <c r="C288" s="11"/>
      <c r="D288" s="155"/>
      <c r="E288" s="161"/>
      <c r="F288" s="155"/>
      <c r="G288" s="162"/>
      <c r="H288" s="155"/>
      <c r="I288" s="162"/>
      <c r="J288" s="17"/>
      <c r="K288" s="17"/>
      <c r="L288" s="11"/>
      <c r="M288" s="19"/>
      <c r="N288" s="19"/>
      <c r="AH288"/>
      <c r="AI288"/>
      <c r="AJ288"/>
      <c r="AK288"/>
      <c r="AL288"/>
      <c r="AN288"/>
      <c r="AO288"/>
      <c r="AP288"/>
      <c r="AQ288"/>
      <c r="AR288"/>
    </row>
    <row r="289" spans="3:44" ht="15">
      <c r="C289" s="11"/>
      <c r="D289" s="155"/>
      <c r="E289" s="161"/>
      <c r="F289" s="155"/>
      <c r="G289" s="162"/>
      <c r="H289" s="155"/>
      <c r="I289" s="162"/>
      <c r="J289" s="17"/>
      <c r="K289" s="17"/>
      <c r="L289" s="11"/>
      <c r="M289" s="19"/>
      <c r="N289" s="19"/>
      <c r="AH289"/>
      <c r="AI289"/>
      <c r="AJ289"/>
      <c r="AK289"/>
      <c r="AL289"/>
      <c r="AN289"/>
      <c r="AO289"/>
      <c r="AP289"/>
      <c r="AQ289"/>
      <c r="AR289"/>
    </row>
    <row r="290" spans="3:44" ht="15">
      <c r="C290" s="11"/>
      <c r="D290" s="155"/>
      <c r="E290" s="161"/>
      <c r="F290" s="155"/>
      <c r="G290" s="162"/>
      <c r="H290" s="155"/>
      <c r="I290" s="162"/>
      <c r="J290" s="17"/>
      <c r="K290" s="17"/>
      <c r="L290" s="11"/>
      <c r="M290" s="19"/>
      <c r="N290" s="19"/>
      <c r="AH290"/>
      <c r="AI290"/>
      <c r="AJ290"/>
      <c r="AK290"/>
      <c r="AL290"/>
      <c r="AN290"/>
      <c r="AO290"/>
      <c r="AP290"/>
      <c r="AQ290"/>
      <c r="AR290"/>
    </row>
    <row r="291" spans="3:44" ht="15">
      <c r="C291" s="11"/>
      <c r="D291" s="155"/>
      <c r="E291" s="161"/>
      <c r="F291" s="155"/>
      <c r="G291" s="162"/>
      <c r="H291" s="155"/>
      <c r="I291" s="162"/>
      <c r="J291" s="17"/>
      <c r="K291" s="17"/>
      <c r="L291" s="11"/>
      <c r="M291" s="19"/>
      <c r="N291" s="19"/>
      <c r="AH291"/>
      <c r="AI291"/>
      <c r="AJ291"/>
      <c r="AK291"/>
      <c r="AL291"/>
      <c r="AN291"/>
      <c r="AO291"/>
      <c r="AP291"/>
      <c r="AQ291"/>
      <c r="AR291"/>
    </row>
    <row r="292" spans="3:44" ht="15">
      <c r="C292" s="11"/>
      <c r="D292" s="155"/>
      <c r="E292" s="161"/>
      <c r="F292" s="155"/>
      <c r="G292" s="162"/>
      <c r="H292" s="155"/>
      <c r="I292" s="162"/>
      <c r="J292" s="17"/>
      <c r="K292" s="17"/>
      <c r="L292" s="11"/>
      <c r="M292" s="19"/>
      <c r="N292" s="19"/>
      <c r="AH292"/>
      <c r="AI292"/>
      <c r="AJ292"/>
      <c r="AK292"/>
      <c r="AL292"/>
      <c r="AN292"/>
      <c r="AO292"/>
      <c r="AP292"/>
      <c r="AQ292"/>
      <c r="AR292"/>
    </row>
    <row r="293" spans="3:44" ht="15">
      <c r="C293" s="11"/>
      <c r="D293" s="155"/>
      <c r="E293" s="161"/>
      <c r="F293" s="155"/>
      <c r="G293" s="162"/>
      <c r="H293" s="155"/>
      <c r="I293" s="162"/>
      <c r="J293" s="17"/>
      <c r="K293" s="17"/>
      <c r="L293" s="11"/>
      <c r="M293" s="19"/>
      <c r="N293" s="19"/>
      <c r="AH293"/>
      <c r="AI293"/>
      <c r="AJ293"/>
      <c r="AK293"/>
      <c r="AL293"/>
      <c r="AN293"/>
      <c r="AO293"/>
      <c r="AP293"/>
      <c r="AQ293"/>
      <c r="AR293"/>
    </row>
    <row r="294" spans="3:44" ht="15">
      <c r="C294" s="11"/>
      <c r="D294" s="155"/>
      <c r="E294" s="161"/>
      <c r="F294" s="155"/>
      <c r="G294" s="162"/>
      <c r="H294" s="155"/>
      <c r="I294" s="162"/>
      <c r="J294" s="17"/>
      <c r="K294" s="17"/>
      <c r="L294" s="11"/>
      <c r="M294" s="19"/>
      <c r="N294" s="19"/>
      <c r="AH294"/>
      <c r="AI294"/>
      <c r="AJ294"/>
      <c r="AK294"/>
      <c r="AL294"/>
      <c r="AN294"/>
      <c r="AO294"/>
      <c r="AP294"/>
      <c r="AQ294"/>
      <c r="AR294"/>
    </row>
    <row r="295" spans="3:44" ht="15">
      <c r="C295" s="11"/>
      <c r="D295" s="155"/>
      <c r="E295" s="161"/>
      <c r="F295" s="155"/>
      <c r="G295" s="162"/>
      <c r="H295" s="155"/>
      <c r="I295" s="162"/>
      <c r="J295" s="17"/>
      <c r="K295" s="17"/>
      <c r="L295" s="11"/>
      <c r="M295" s="19"/>
      <c r="N295" s="19"/>
    </row>
    <row r="296" spans="3:44" ht="7.5" customHeight="1">
      <c r="C296"/>
    </row>
    <row r="302" spans="3:44" ht="28.5" customHeight="1">
      <c r="C302" s="281"/>
      <c r="D302" s="281"/>
      <c r="E302" s="281"/>
      <c r="F302" s="281"/>
      <c r="G302" s="281"/>
      <c r="H302" s="281"/>
      <c r="I302" s="281"/>
      <c r="J302" s="281"/>
      <c r="K302" s="281"/>
    </row>
    <row r="304" spans="3:44" ht="8.25" customHeight="1"/>
    <row r="305" spans="3:17" ht="15">
      <c r="C305" s="265"/>
      <c r="D305" s="271"/>
      <c r="E305" s="271"/>
      <c r="F305" s="271"/>
      <c r="G305" s="271"/>
      <c r="H305" s="271"/>
      <c r="I305" s="271"/>
      <c r="J305" s="271"/>
      <c r="K305" s="271"/>
    </row>
    <row r="306" spans="3:17" ht="15">
      <c r="C306" s="263"/>
      <c r="D306" s="18"/>
      <c r="E306" s="18"/>
      <c r="F306" s="18"/>
      <c r="G306" s="18"/>
      <c r="H306" s="18"/>
      <c r="I306" s="18"/>
      <c r="J306" s="18"/>
      <c r="K306" s="18"/>
    </row>
    <row r="307" spans="3:17" ht="8.25" customHeight="1">
      <c r="C307" s="159"/>
    </row>
    <row r="308" spans="3:17" ht="7.5" customHeight="1">
      <c r="C308"/>
      <c r="D308"/>
      <c r="E308"/>
      <c r="F308"/>
      <c r="G308"/>
      <c r="H308"/>
      <c r="I308"/>
      <c r="J308"/>
      <c r="K308"/>
    </row>
    <row r="309" spans="3:17" ht="15">
      <c r="C309"/>
      <c r="D309" s="160"/>
      <c r="E309" s="160"/>
      <c r="F309" s="160"/>
      <c r="G309" s="163"/>
      <c r="H309" s="160"/>
      <c r="I309" s="160"/>
      <c r="J309" s="160"/>
      <c r="K309" s="163"/>
      <c r="M309"/>
      <c r="N309" s="63"/>
      <c r="O309" s="63"/>
      <c r="P309" s="19"/>
      <c r="Q309" s="19"/>
    </row>
    <row r="310" spans="3:17" ht="15">
      <c r="C310"/>
      <c r="D310"/>
      <c r="E310"/>
      <c r="F310"/>
      <c r="G310" s="63"/>
      <c r="H310"/>
      <c r="I310"/>
      <c r="J310"/>
      <c r="K310" s="63"/>
      <c r="M310"/>
      <c r="N310" s="63"/>
      <c r="O310" s="63"/>
      <c r="P310" s="19"/>
      <c r="Q310" s="19"/>
    </row>
    <row r="311" spans="3:17" ht="15">
      <c r="C311"/>
      <c r="D311"/>
      <c r="E311"/>
      <c r="F311"/>
      <c r="G311" s="63"/>
      <c r="H311"/>
      <c r="I311"/>
      <c r="J311"/>
      <c r="K311" s="63"/>
      <c r="M311"/>
      <c r="N311" s="63"/>
      <c r="O311" s="63"/>
      <c r="P311" s="19"/>
      <c r="Q311" s="19"/>
    </row>
    <row r="312" spans="3:17" ht="15">
      <c r="C312"/>
      <c r="D312"/>
      <c r="E312"/>
      <c r="F312"/>
      <c r="G312" s="63"/>
      <c r="H312"/>
      <c r="I312"/>
      <c r="J312"/>
      <c r="K312" s="63"/>
      <c r="M312"/>
      <c r="N312" s="63"/>
      <c r="O312" s="63"/>
      <c r="P312" s="19"/>
      <c r="Q312" s="19"/>
    </row>
    <row r="313" spans="3:17" ht="15">
      <c r="C313"/>
      <c r="D313"/>
      <c r="E313"/>
      <c r="F313"/>
      <c r="G313" s="63"/>
      <c r="H313"/>
      <c r="I313"/>
      <c r="J313"/>
      <c r="K313" s="63"/>
      <c r="M313"/>
      <c r="N313" s="63"/>
      <c r="O313" s="63"/>
      <c r="P313" s="19"/>
      <c r="Q313" s="19"/>
    </row>
    <row r="314" spans="3:17" ht="15">
      <c r="C314"/>
      <c r="D314"/>
      <c r="E314"/>
      <c r="F314"/>
      <c r="G314" s="63"/>
      <c r="H314"/>
      <c r="I314"/>
      <c r="J314"/>
      <c r="K314" s="63"/>
      <c r="M314"/>
      <c r="N314" s="63"/>
      <c r="O314" s="63"/>
      <c r="P314" s="19"/>
      <c r="Q314" s="19"/>
    </row>
    <row r="315" spans="3:17" ht="15">
      <c r="C315"/>
      <c r="D315"/>
      <c r="E315"/>
      <c r="F315"/>
      <c r="G315" s="63"/>
      <c r="H315"/>
      <c r="I315"/>
      <c r="J315"/>
      <c r="K315" s="63"/>
      <c r="M315"/>
      <c r="N315" s="63"/>
      <c r="O315" s="63"/>
      <c r="P315" s="19"/>
      <c r="Q315" s="19"/>
    </row>
    <row r="316" spans="3:17" ht="15">
      <c r="C316"/>
      <c r="D316"/>
      <c r="E316"/>
      <c r="F316"/>
      <c r="G316" s="63"/>
      <c r="H316"/>
      <c r="I316"/>
      <c r="J316"/>
      <c r="K316" s="63"/>
      <c r="M316"/>
      <c r="N316" s="63"/>
      <c r="O316" s="63"/>
      <c r="P316" s="19"/>
      <c r="Q316" s="19"/>
    </row>
    <row r="317" spans="3:17" ht="15">
      <c r="C317"/>
      <c r="D317"/>
      <c r="E317"/>
      <c r="F317"/>
      <c r="G317" s="63"/>
      <c r="H317"/>
      <c r="I317"/>
      <c r="J317"/>
      <c r="K317" s="63"/>
    </row>
    <row r="318" spans="3:17" ht="9.75" customHeight="1"/>
  </sheetData>
  <sortState xmlns:xlrd2="http://schemas.microsoft.com/office/spreadsheetml/2017/richdata2" ref="D81:E97">
    <sortCondition ref="D81:D97"/>
  </sortState>
  <mergeCells count="91">
    <mergeCell ref="B7:M7"/>
    <mergeCell ref="D9:I9"/>
    <mergeCell ref="J9:K9"/>
    <mergeCell ref="D10:I10"/>
    <mergeCell ref="J10:K10"/>
    <mergeCell ref="J13:K13"/>
    <mergeCell ref="D122:I122"/>
    <mergeCell ref="J122:K122"/>
    <mergeCell ref="D123:I123"/>
    <mergeCell ref="J123:K123"/>
    <mergeCell ref="B154:M154"/>
    <mergeCell ref="F156:Q156"/>
    <mergeCell ref="D157:E157"/>
    <mergeCell ref="F157:G157"/>
    <mergeCell ref="H157:I157"/>
    <mergeCell ref="J157:K157"/>
    <mergeCell ref="L157:M157"/>
    <mergeCell ref="N157:O157"/>
    <mergeCell ref="P157:Q157"/>
    <mergeCell ref="B184:L184"/>
    <mergeCell ref="C185:F185"/>
    <mergeCell ref="D186:N186"/>
    <mergeCell ref="D187:F187"/>
    <mergeCell ref="G187:J187"/>
    <mergeCell ref="K187:N187"/>
    <mergeCell ref="B186:C188"/>
    <mergeCell ref="B215:H215"/>
    <mergeCell ref="E217:F217"/>
    <mergeCell ref="G217:H217"/>
    <mergeCell ref="E218:F218"/>
    <mergeCell ref="G218:H218"/>
    <mergeCell ref="D217:D220"/>
    <mergeCell ref="B217:C220"/>
    <mergeCell ref="V242:W242"/>
    <mergeCell ref="D242:E242"/>
    <mergeCell ref="F242:G242"/>
    <mergeCell ref="H242:I242"/>
    <mergeCell ref="J242:K242"/>
    <mergeCell ref="L242:M242"/>
    <mergeCell ref="X242:Y242"/>
    <mergeCell ref="D243:E243"/>
    <mergeCell ref="F243:G243"/>
    <mergeCell ref="H243:I243"/>
    <mergeCell ref="J243:K243"/>
    <mergeCell ref="L243:M243"/>
    <mergeCell ref="N243:O243"/>
    <mergeCell ref="P243:Q243"/>
    <mergeCell ref="R243:S243"/>
    <mergeCell ref="T243:U243"/>
    <mergeCell ref="V243:W243"/>
    <mergeCell ref="X243:Y243"/>
    <mergeCell ref="N242:O242"/>
    <mergeCell ref="P242:Q242"/>
    <mergeCell ref="R242:S242"/>
    <mergeCell ref="T242:U242"/>
    <mergeCell ref="X247:Y247"/>
    <mergeCell ref="D273:E273"/>
    <mergeCell ref="F273:G273"/>
    <mergeCell ref="H273:I273"/>
    <mergeCell ref="C302:K302"/>
    <mergeCell ref="N247:O247"/>
    <mergeCell ref="P247:Q247"/>
    <mergeCell ref="R247:S247"/>
    <mergeCell ref="T247:U247"/>
    <mergeCell ref="V247:W247"/>
    <mergeCell ref="D247:E247"/>
    <mergeCell ref="F247:G247"/>
    <mergeCell ref="H247:I247"/>
    <mergeCell ref="J247:K247"/>
    <mergeCell ref="L247:M247"/>
    <mergeCell ref="D305:G305"/>
    <mergeCell ref="H305:K305"/>
    <mergeCell ref="C242:C245"/>
    <mergeCell ref="C273:C275"/>
    <mergeCell ref="C305:C306"/>
    <mergeCell ref="B11:C13"/>
    <mergeCell ref="D11:F12"/>
    <mergeCell ref="G11:I12"/>
    <mergeCell ref="B156:C159"/>
    <mergeCell ref="C37:M38"/>
    <mergeCell ref="C39:M40"/>
    <mergeCell ref="L122:M127"/>
    <mergeCell ref="B124:C126"/>
    <mergeCell ref="D124:F125"/>
    <mergeCell ref="G124:I125"/>
    <mergeCell ref="J11:J12"/>
    <mergeCell ref="J124:J125"/>
    <mergeCell ref="K11:K12"/>
    <mergeCell ref="K124:K125"/>
    <mergeCell ref="L9:M14"/>
    <mergeCell ref="J126:K126"/>
  </mergeCells>
  <pageMargins left="0.39370078740157499" right="0.39370078740157499" top="0.74803149606299202" bottom="0.74803149606299202" header="0.31496062992126" footer="0.31496062992126"/>
  <pageSetup paperSize="9" scale="78" orientation="landscape"/>
  <rowBreaks count="1" manualBreakCount="1">
    <brk id="45" max="12" man="1"/>
  </rowBreaks>
  <colBreaks count="1" manualBreakCount="1">
    <brk id="13" max="318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Q65"/>
  <sheetViews>
    <sheetView view="pageBreakPreview" zoomScale="60" zoomScaleNormal="98" workbookViewId="0">
      <selection activeCell="O22" sqref="O22"/>
    </sheetView>
  </sheetViews>
  <sheetFormatPr defaultColWidth="9.140625" defaultRowHeight="14.25"/>
  <cols>
    <col min="1" max="2" width="9.140625" style="1"/>
    <col min="3" max="3" width="9.140625" style="1" customWidth="1"/>
    <col min="4" max="4" width="21.7109375" style="1" customWidth="1"/>
    <col min="5" max="5" width="11.140625" style="1" customWidth="1"/>
    <col min="6" max="8" width="20.7109375" style="1" customWidth="1"/>
    <col min="9" max="9" width="7.28515625" style="1" customWidth="1"/>
    <col min="10" max="10" width="13.42578125" style="1" customWidth="1"/>
    <col min="11" max="12" width="9.85546875" style="1" customWidth="1"/>
    <col min="13" max="14" width="13" style="1" customWidth="1"/>
    <col min="15" max="15" width="9.85546875" style="1" customWidth="1"/>
    <col min="16" max="17" width="9.28515625" style="1" customWidth="1"/>
    <col min="18" max="18" width="9.85546875" style="1" customWidth="1"/>
    <col min="19" max="16384" width="9.140625" style="1"/>
  </cols>
  <sheetData>
    <row r="4" spans="3:17" ht="30.75" customHeight="1">
      <c r="C4" s="316" t="s">
        <v>197</v>
      </c>
      <c r="D4" s="316"/>
      <c r="E4" s="316"/>
      <c r="F4" s="316"/>
      <c r="G4" s="316"/>
      <c r="H4" s="316"/>
      <c r="I4" s="316"/>
      <c r="J4" s="106"/>
      <c r="K4" s="106"/>
      <c r="L4" s="106"/>
      <c r="M4" s="106"/>
    </row>
    <row r="5" spans="3:17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3:17" ht="9" customHeight="1">
      <c r="C6" s="318" t="s">
        <v>198</v>
      </c>
      <c r="D6" s="318"/>
      <c r="E6" s="318"/>
      <c r="F6" s="103"/>
      <c r="G6" s="103"/>
      <c r="H6" s="103"/>
      <c r="I6" s="103"/>
      <c r="J6" s="86"/>
      <c r="K6" s="86"/>
      <c r="L6" s="86"/>
      <c r="M6" s="86"/>
      <c r="N6" s="37"/>
    </row>
    <row r="7" spans="3:17" ht="15" customHeight="1">
      <c r="C7" s="317"/>
      <c r="D7" s="317"/>
      <c r="E7" s="317"/>
      <c r="F7" s="100" t="s">
        <v>172</v>
      </c>
      <c r="G7" s="100" t="s">
        <v>170</v>
      </c>
      <c r="H7" s="317" t="s">
        <v>199</v>
      </c>
      <c r="I7" s="317"/>
      <c r="J7" s="86"/>
      <c r="K7" s="86"/>
      <c r="L7" s="86"/>
      <c r="M7" s="86"/>
      <c r="N7" s="37"/>
    </row>
    <row r="8" spans="3:17" ht="9" customHeight="1">
      <c r="C8" s="319"/>
      <c r="D8" s="319"/>
      <c r="E8" s="319"/>
      <c r="F8" s="104"/>
      <c r="G8" s="104"/>
      <c r="H8" s="104"/>
      <c r="I8" s="104"/>
      <c r="J8" s="86"/>
      <c r="K8" s="86"/>
      <c r="L8" s="86"/>
      <c r="M8" s="86"/>
      <c r="N8" s="37"/>
    </row>
    <row r="9" spans="3:17" ht="9" customHeight="1"/>
    <row r="10" spans="3:17">
      <c r="D10" s="101" t="s">
        <v>72</v>
      </c>
      <c r="E10" s="101"/>
      <c r="F10" s="108">
        <v>180524</v>
      </c>
      <c r="G10" s="35">
        <v>100</v>
      </c>
      <c r="H10" s="105">
        <v>494.58630136986301</v>
      </c>
    </row>
    <row r="11" spans="3:17">
      <c r="D11" s="61" t="s">
        <v>73</v>
      </c>
      <c r="E11" s="61"/>
      <c r="F11" s="108">
        <v>15224</v>
      </c>
      <c r="G11" s="35">
        <v>8.4332277148744765</v>
      </c>
      <c r="H11" s="105">
        <v>491.09677419354841</v>
      </c>
    </row>
    <row r="12" spans="3:17">
      <c r="D12" s="61" t="s">
        <v>74</v>
      </c>
      <c r="E12" s="61"/>
      <c r="F12" s="108">
        <v>12965</v>
      </c>
      <c r="G12" s="35">
        <v>7.1818705546076975</v>
      </c>
      <c r="H12" s="105">
        <v>463.03571428571428</v>
      </c>
    </row>
    <row r="13" spans="3:17">
      <c r="D13" s="61" t="s">
        <v>75</v>
      </c>
      <c r="E13" s="61"/>
      <c r="F13" s="108">
        <v>14204</v>
      </c>
      <c r="G13" s="35">
        <v>7.8682058895216151</v>
      </c>
      <c r="H13" s="105">
        <v>458.19354838709677</v>
      </c>
    </row>
    <row r="14" spans="3:17">
      <c r="D14" s="61" t="s">
        <v>76</v>
      </c>
      <c r="E14" s="61"/>
      <c r="F14" s="108">
        <v>13522</v>
      </c>
      <c r="G14" s="35">
        <v>7.4904167866876428</v>
      </c>
      <c r="H14" s="105">
        <v>450.73333333333335</v>
      </c>
      <c r="M14" s="19"/>
    </row>
    <row r="15" spans="3:17">
      <c r="D15" s="61" t="s">
        <v>60</v>
      </c>
      <c r="E15" s="61"/>
      <c r="F15" s="108">
        <v>14322</v>
      </c>
      <c r="G15" s="35">
        <v>7.9335711595134164</v>
      </c>
      <c r="H15" s="105">
        <v>462</v>
      </c>
    </row>
    <row r="16" spans="3:17">
      <c r="D16" s="61" t="s">
        <v>77</v>
      </c>
      <c r="E16" s="61"/>
      <c r="F16" s="108">
        <v>13875</v>
      </c>
      <c r="G16" s="35">
        <v>7.6859586536970159</v>
      </c>
      <c r="H16" s="105">
        <v>462.5</v>
      </c>
    </row>
    <row r="17" spans="3:14">
      <c r="D17" s="61" t="s">
        <v>78</v>
      </c>
      <c r="E17" s="61"/>
      <c r="F17" s="108">
        <v>14870</v>
      </c>
      <c r="G17" s="35">
        <v>8.237131904899071</v>
      </c>
      <c r="H17" s="105">
        <v>479.67741935483872</v>
      </c>
    </row>
    <row r="18" spans="3:14">
      <c r="D18" s="61" t="s">
        <v>79</v>
      </c>
      <c r="E18" s="61"/>
      <c r="F18" s="108">
        <v>15538</v>
      </c>
      <c r="G18" s="35">
        <v>8.6071658062085934</v>
      </c>
      <c r="H18" s="105">
        <v>501.22580645161293</v>
      </c>
    </row>
    <row r="19" spans="3:14">
      <c r="D19" s="61" t="s">
        <v>80</v>
      </c>
      <c r="E19" s="61"/>
      <c r="F19" s="108">
        <v>16828</v>
      </c>
      <c r="G19" s="35">
        <v>9.3217522323901534</v>
      </c>
      <c r="H19" s="105">
        <v>560.93333333333328</v>
      </c>
    </row>
    <row r="20" spans="3:14">
      <c r="D20" s="61" t="s">
        <v>81</v>
      </c>
      <c r="E20" s="61"/>
      <c r="F20" s="108">
        <v>17375</v>
      </c>
      <c r="G20" s="35">
        <v>9.6247590348097756</v>
      </c>
      <c r="H20" s="105">
        <v>560.48387096774195</v>
      </c>
    </row>
    <row r="21" spans="3:14">
      <c r="D21" s="61" t="s">
        <v>82</v>
      </c>
      <c r="E21" s="61"/>
      <c r="F21" s="108">
        <v>16182</v>
      </c>
      <c r="G21" s="35">
        <v>8.9639050763333401</v>
      </c>
      <c r="H21" s="105">
        <v>539.4</v>
      </c>
    </row>
    <row r="22" spans="3:14">
      <c r="D22" s="61" t="s">
        <v>83</v>
      </c>
      <c r="E22" s="61"/>
      <c r="F22" s="108">
        <v>15619</v>
      </c>
      <c r="G22" s="35">
        <v>8.6520351864572014</v>
      </c>
      <c r="H22" s="105">
        <v>503.83870967741933</v>
      </c>
    </row>
    <row r="23" spans="3:14" ht="9" customHeight="1">
      <c r="C23" s="102"/>
      <c r="D23" s="102"/>
      <c r="E23" s="102"/>
      <c r="F23" s="7"/>
      <c r="G23" s="102"/>
      <c r="H23" s="102"/>
      <c r="I23" s="102"/>
    </row>
    <row r="24" spans="3:14" ht="9" customHeight="1"/>
    <row r="25" spans="3:14" ht="12.75" customHeight="1">
      <c r="C25" s="10" t="s">
        <v>176</v>
      </c>
      <c r="D25" s="290" t="s">
        <v>177</v>
      </c>
      <c r="E25" s="290"/>
      <c r="F25" s="290"/>
      <c r="G25" s="290"/>
      <c r="H25" s="290"/>
      <c r="I25" s="290"/>
      <c r="J25" s="38"/>
      <c r="K25" s="38"/>
      <c r="L25" s="38"/>
      <c r="M25" s="38"/>
      <c r="N25" s="38"/>
    </row>
    <row r="26" spans="3:14" ht="12.75" customHeight="1">
      <c r="C26" s="11"/>
      <c r="D26" s="290"/>
      <c r="E26" s="290"/>
      <c r="F26" s="290"/>
      <c r="G26" s="290"/>
      <c r="H26" s="290"/>
      <c r="I26" s="290"/>
      <c r="J26" s="38"/>
      <c r="K26" s="38"/>
      <c r="L26" s="38"/>
      <c r="M26" s="38"/>
      <c r="N26" s="38"/>
    </row>
    <row r="27" spans="3:14" ht="12.75" customHeight="1">
      <c r="C27" s="11"/>
      <c r="D27" s="290"/>
      <c r="E27" s="290"/>
      <c r="F27" s="290"/>
      <c r="G27" s="290"/>
      <c r="H27" s="290"/>
      <c r="I27" s="290"/>
      <c r="J27" s="38"/>
      <c r="K27" s="38"/>
      <c r="L27" s="38"/>
      <c r="M27" s="38"/>
      <c r="N27" s="38"/>
    </row>
    <row r="28" spans="3:14" ht="12.75" customHeight="1">
      <c r="C28" s="11" t="s">
        <v>178</v>
      </c>
      <c r="D28" s="290" t="s">
        <v>200</v>
      </c>
      <c r="E28" s="290"/>
      <c r="F28" s="290"/>
      <c r="G28" s="290"/>
      <c r="H28" s="290"/>
      <c r="I28" s="290"/>
      <c r="J28" s="38"/>
      <c r="K28" s="38"/>
      <c r="L28" s="38"/>
      <c r="M28" s="38"/>
      <c r="N28" s="38"/>
    </row>
    <row r="29" spans="3:14" ht="12.75" customHeight="1">
      <c r="C29" s="11"/>
      <c r="D29" s="290"/>
      <c r="E29" s="290"/>
      <c r="F29" s="290"/>
      <c r="G29" s="290"/>
      <c r="H29" s="290"/>
      <c r="I29" s="290"/>
      <c r="J29" s="38"/>
      <c r="K29" s="38"/>
      <c r="L29" s="38"/>
      <c r="M29" s="38"/>
      <c r="N29" s="38"/>
    </row>
    <row r="30" spans="3:14" ht="12.75" customHeight="1">
      <c r="D30" s="36"/>
      <c r="E30" s="36"/>
      <c r="F30" s="36"/>
      <c r="G30" s="36"/>
      <c r="H30" s="36"/>
      <c r="I30" s="36"/>
    </row>
    <row r="53" spans="3:11">
      <c r="D53" s="1" t="s">
        <v>201</v>
      </c>
    </row>
    <row r="54" spans="3:11">
      <c r="C54" s="1" t="s">
        <v>56</v>
      </c>
      <c r="D54" s="108">
        <v>15224</v>
      </c>
      <c r="J54" s="1" t="s">
        <v>56</v>
      </c>
      <c r="K54" s="35">
        <v>8.4</v>
      </c>
    </row>
    <row r="55" spans="3:11">
      <c r="C55" s="1" t="s">
        <v>57</v>
      </c>
      <c r="D55" s="108">
        <v>12965</v>
      </c>
      <c r="J55" s="1" t="s">
        <v>57</v>
      </c>
      <c r="K55" s="35">
        <v>7.2</v>
      </c>
    </row>
    <row r="56" spans="3:11">
      <c r="C56" s="1" t="s">
        <v>58</v>
      </c>
      <c r="D56" s="108">
        <v>14204</v>
      </c>
      <c r="J56" s="1" t="s">
        <v>58</v>
      </c>
      <c r="K56" s="35">
        <v>7.9</v>
      </c>
    </row>
    <row r="57" spans="3:11">
      <c r="C57" s="1" t="s">
        <v>59</v>
      </c>
      <c r="D57" s="108">
        <v>13522</v>
      </c>
      <c r="J57" s="1" t="s">
        <v>59</v>
      </c>
      <c r="K57" s="35">
        <v>7.5</v>
      </c>
    </row>
    <row r="58" spans="3:11">
      <c r="C58" s="1" t="s">
        <v>60</v>
      </c>
      <c r="D58" s="108">
        <v>14322</v>
      </c>
      <c r="J58" s="1" t="s">
        <v>60</v>
      </c>
      <c r="K58" s="35">
        <v>7.8593162075532996</v>
      </c>
    </row>
    <row r="59" spans="3:11">
      <c r="C59" s="1" t="s">
        <v>61</v>
      </c>
      <c r="D59" s="108">
        <v>13875</v>
      </c>
      <c r="J59" s="1" t="s">
        <v>61</v>
      </c>
      <c r="K59" s="35">
        <v>7.7</v>
      </c>
    </row>
    <row r="60" spans="3:11">
      <c r="C60" s="1" t="s">
        <v>62</v>
      </c>
      <c r="D60" s="108">
        <v>14870</v>
      </c>
      <c r="J60" s="1" t="s">
        <v>62</v>
      </c>
      <c r="K60" s="35">
        <v>8.1999999999999993</v>
      </c>
    </row>
    <row r="61" spans="3:11">
      <c r="C61" s="1" t="s">
        <v>63</v>
      </c>
      <c r="D61" s="108">
        <v>15538</v>
      </c>
      <c r="J61" s="1" t="s">
        <v>63</v>
      </c>
      <c r="K61" s="35">
        <v>8.6</v>
      </c>
    </row>
    <row r="62" spans="3:11">
      <c r="C62" s="1" t="s">
        <v>64</v>
      </c>
      <c r="D62" s="108">
        <v>16828</v>
      </c>
      <c r="J62" s="1" t="s">
        <v>64</v>
      </c>
      <c r="K62" s="35">
        <v>9.3000000000000007</v>
      </c>
    </row>
    <row r="63" spans="3:11">
      <c r="C63" s="1" t="s">
        <v>65</v>
      </c>
      <c r="D63" s="108">
        <v>17375</v>
      </c>
      <c r="J63" s="1" t="s">
        <v>65</v>
      </c>
      <c r="K63" s="35">
        <v>9.6</v>
      </c>
    </row>
    <row r="64" spans="3:11">
      <c r="C64" s="1" t="s">
        <v>66</v>
      </c>
      <c r="D64" s="108">
        <v>16182</v>
      </c>
      <c r="J64" s="1" t="s">
        <v>66</v>
      </c>
      <c r="K64" s="35">
        <v>9</v>
      </c>
    </row>
    <row r="65" spans="3:11">
      <c r="C65" s="1" t="s">
        <v>67</v>
      </c>
      <c r="D65" s="108">
        <v>15619</v>
      </c>
      <c r="J65" s="1" t="s">
        <v>67</v>
      </c>
      <c r="K65" s="35">
        <v>8.6972174478561808</v>
      </c>
    </row>
  </sheetData>
  <mergeCells count="5">
    <mergeCell ref="C4:I4"/>
    <mergeCell ref="H7:I7"/>
    <mergeCell ref="C6:E8"/>
    <mergeCell ref="D25:I27"/>
    <mergeCell ref="D28:I29"/>
  </mergeCells>
  <pageMargins left="0.39370078740157499" right="0.39370078740157499" top="0.74803149606299202" bottom="0.74803149606299202" header="0.31496062992126" footer="0.31496062992126"/>
  <pageSetup paperSize="9" orientation="landscape" r:id="rId1"/>
  <rowBreaks count="1" manualBreakCount="1">
    <brk id="32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Q65"/>
  <sheetViews>
    <sheetView topLeftCell="A29" zoomScale="98" zoomScaleNormal="98" workbookViewId="0">
      <selection activeCell="K20" activeCellId="3" sqref="G17 H21 J20 K20"/>
    </sheetView>
  </sheetViews>
  <sheetFormatPr defaultColWidth="9.140625" defaultRowHeight="14.25"/>
  <cols>
    <col min="1" max="2" width="9.140625" style="1"/>
    <col min="3" max="3" width="9.140625" style="1" customWidth="1"/>
    <col min="4" max="4" width="21.7109375" style="1" customWidth="1"/>
    <col min="5" max="5" width="11.140625" style="1" customWidth="1"/>
    <col min="6" max="8" width="20.7109375" style="1" customWidth="1"/>
    <col min="9" max="9" width="7.28515625" style="1" customWidth="1"/>
    <col min="10" max="10" width="13.42578125" style="1" customWidth="1"/>
    <col min="11" max="12" width="9.85546875" style="1" customWidth="1"/>
    <col min="13" max="14" width="13" style="1" customWidth="1"/>
    <col min="15" max="15" width="9.85546875" style="1" customWidth="1"/>
    <col min="16" max="17" width="9.28515625" style="1" customWidth="1"/>
    <col min="18" max="18" width="9.85546875" style="1" customWidth="1"/>
    <col min="19" max="16384" width="9.140625" style="1"/>
  </cols>
  <sheetData>
    <row r="4" spans="3:17" ht="30.75" customHeight="1">
      <c r="C4" s="316" t="s">
        <v>202</v>
      </c>
      <c r="D4" s="316"/>
      <c r="E4" s="316"/>
      <c r="F4" s="316"/>
      <c r="G4" s="316"/>
      <c r="H4" s="316"/>
      <c r="I4" s="316"/>
      <c r="J4" s="106"/>
      <c r="K4" s="106"/>
      <c r="L4" s="106"/>
      <c r="M4" s="106"/>
    </row>
    <row r="5" spans="3:17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7">
        <v>23.274999999999999</v>
      </c>
      <c r="O5" s="99"/>
      <c r="P5" s="99"/>
      <c r="Q5" s="99"/>
    </row>
    <row r="6" spans="3:17" ht="9" customHeight="1">
      <c r="C6" s="318" t="s">
        <v>198</v>
      </c>
      <c r="D6" s="318"/>
      <c r="E6" s="318"/>
      <c r="F6" s="103"/>
      <c r="G6" s="103"/>
      <c r="H6" s="103"/>
      <c r="I6" s="103"/>
      <c r="J6" s="86"/>
      <c r="K6" s="86"/>
      <c r="L6" s="86"/>
      <c r="M6" s="86"/>
      <c r="N6" s="37"/>
    </row>
    <row r="7" spans="3:17" ht="15" customHeight="1">
      <c r="C7" s="317"/>
      <c r="D7" s="317"/>
      <c r="E7" s="317"/>
      <c r="F7" s="100" t="s">
        <v>172</v>
      </c>
      <c r="G7" s="100" t="s">
        <v>170</v>
      </c>
      <c r="H7" s="317" t="s">
        <v>199</v>
      </c>
      <c r="I7" s="317"/>
      <c r="J7" s="86"/>
      <c r="K7" s="86"/>
      <c r="L7" s="86"/>
      <c r="M7" s="86"/>
      <c r="N7" s="37"/>
    </row>
    <row r="8" spans="3:17" ht="9" customHeight="1">
      <c r="C8" s="319"/>
      <c r="D8" s="319"/>
      <c r="E8" s="319"/>
      <c r="F8" s="104"/>
      <c r="G8" s="104"/>
      <c r="H8" s="104"/>
      <c r="I8" s="104"/>
      <c r="J8" s="86"/>
      <c r="K8" s="86"/>
      <c r="L8" s="86"/>
      <c r="M8" s="86"/>
      <c r="N8" s="37"/>
    </row>
    <row r="9" spans="3:17" ht="9" customHeight="1"/>
    <row r="10" spans="3:17">
      <c r="D10" s="101" t="s">
        <v>72</v>
      </c>
      <c r="E10" s="101"/>
      <c r="F10" s="46">
        <f>SUM(F11:F22)</f>
        <v>172216</v>
      </c>
      <c r="G10" s="35">
        <v>100</v>
      </c>
      <c r="H10" s="105">
        <f>F10/365</f>
        <v>471.82465753424657</v>
      </c>
    </row>
    <row r="11" spans="3:17">
      <c r="D11" s="61" t="s">
        <v>73</v>
      </c>
      <c r="E11" s="61"/>
      <c r="F11" s="86">
        <v>13845</v>
      </c>
      <c r="G11" s="35">
        <f t="shared" ref="G11:G22" si="0">(F11/$F$10)*100</f>
        <v>8.0393227110140764</v>
      </c>
      <c r="H11" s="105">
        <f>F11/31</f>
        <v>446.61290322580646</v>
      </c>
    </row>
    <row r="12" spans="3:17">
      <c r="D12" s="61" t="s">
        <v>74</v>
      </c>
      <c r="E12" s="61"/>
      <c r="F12" s="86">
        <v>11725</v>
      </c>
      <c r="G12" s="35">
        <f t="shared" si="0"/>
        <v>6.8083104937984862</v>
      </c>
      <c r="H12" s="105">
        <f>F12/28</f>
        <v>418.75</v>
      </c>
    </row>
    <row r="13" spans="3:17">
      <c r="D13" s="61" t="s">
        <v>75</v>
      </c>
      <c r="E13" s="61"/>
      <c r="F13" s="86">
        <v>12303</v>
      </c>
      <c r="G13" s="35">
        <f t="shared" si="0"/>
        <v>7.1439355228317929</v>
      </c>
      <c r="H13" s="105">
        <f>F13/31</f>
        <v>396.87096774193549</v>
      </c>
    </row>
    <row r="14" spans="3:17">
      <c r="D14" s="61" t="s">
        <v>76</v>
      </c>
      <c r="E14" s="61"/>
      <c r="F14" s="86">
        <v>12355</v>
      </c>
      <c r="G14" s="35">
        <f t="shared" si="0"/>
        <v>7.174130162121986</v>
      </c>
      <c r="H14" s="105">
        <f>F14/30</f>
        <v>411.83333333333331</v>
      </c>
      <c r="M14" s="19"/>
    </row>
    <row r="15" spans="3:17">
      <c r="D15" s="61" t="s">
        <v>60</v>
      </c>
      <c r="E15" s="61"/>
      <c r="F15" s="86">
        <v>13535</v>
      </c>
      <c r="G15" s="35">
        <f t="shared" si="0"/>
        <v>7.859316207553305</v>
      </c>
      <c r="H15" s="105">
        <f>F15/31</f>
        <v>436.61290322580646</v>
      </c>
    </row>
    <row r="16" spans="3:17">
      <c r="D16" s="61" t="s">
        <v>77</v>
      </c>
      <c r="E16" s="61"/>
      <c r="F16" s="86">
        <v>14043</v>
      </c>
      <c r="G16" s="35">
        <f t="shared" si="0"/>
        <v>8.1542946067728899</v>
      </c>
      <c r="H16" s="105">
        <f>F16/30</f>
        <v>468.1</v>
      </c>
    </row>
    <row r="17" spans="3:14">
      <c r="D17" s="61" t="s">
        <v>78</v>
      </c>
      <c r="E17" s="61"/>
      <c r="F17" s="86">
        <v>14419</v>
      </c>
      <c r="G17" s="35">
        <f t="shared" si="0"/>
        <v>8.3726250754865976</v>
      </c>
      <c r="H17" s="105">
        <f>F17/31</f>
        <v>465.12903225806451</v>
      </c>
    </row>
    <row r="18" spans="3:14">
      <c r="D18" s="61" t="s">
        <v>79</v>
      </c>
      <c r="E18" s="61"/>
      <c r="F18" s="86">
        <v>15513</v>
      </c>
      <c r="G18" s="35">
        <f t="shared" si="0"/>
        <v>9.0078738328610584</v>
      </c>
      <c r="H18" s="105">
        <f>F18/31</f>
        <v>500.41935483870969</v>
      </c>
    </row>
    <row r="19" spans="3:14">
      <c r="D19" s="61" t="s">
        <v>80</v>
      </c>
      <c r="E19" s="61"/>
      <c r="F19" s="86">
        <v>16896</v>
      </c>
      <c r="G19" s="35">
        <f t="shared" si="0"/>
        <v>9.810935104752172</v>
      </c>
      <c r="H19" s="105">
        <f>F19/30</f>
        <v>563.20000000000005</v>
      </c>
    </row>
    <row r="20" spans="3:14">
      <c r="D20" s="61" t="s">
        <v>81</v>
      </c>
      <c r="E20" s="61"/>
      <c r="F20" s="86">
        <v>16972</v>
      </c>
      <c r="G20" s="35">
        <f t="shared" si="0"/>
        <v>9.8550657314070698</v>
      </c>
      <c r="H20" s="105">
        <f>F20/31</f>
        <v>547.48387096774195</v>
      </c>
    </row>
    <row r="21" spans="3:14">
      <c r="D21" s="61" t="s">
        <v>82</v>
      </c>
      <c r="E21" s="61"/>
      <c r="F21" s="86">
        <v>15632</v>
      </c>
      <c r="G21" s="35">
        <f t="shared" si="0"/>
        <v>9.0769731035443861</v>
      </c>
      <c r="H21" s="105">
        <f>F21/30</f>
        <v>521.06666666666672</v>
      </c>
    </row>
    <row r="22" spans="3:14">
      <c r="D22" s="61" t="s">
        <v>83</v>
      </c>
      <c r="E22" s="61"/>
      <c r="F22" s="86">
        <v>14978</v>
      </c>
      <c r="G22" s="35">
        <f t="shared" si="0"/>
        <v>8.6972174478561808</v>
      </c>
      <c r="H22" s="105">
        <f>F22/31</f>
        <v>483.16129032258067</v>
      </c>
    </row>
    <row r="23" spans="3:14" ht="9" customHeight="1">
      <c r="C23" s="102"/>
      <c r="D23" s="102"/>
      <c r="E23" s="102"/>
      <c r="F23" s="7"/>
      <c r="G23" s="102"/>
      <c r="H23" s="102"/>
      <c r="I23" s="102"/>
    </row>
    <row r="24" spans="3:14" ht="9" customHeight="1"/>
    <row r="25" spans="3:14" ht="12.75" customHeight="1">
      <c r="C25" s="10" t="s">
        <v>176</v>
      </c>
      <c r="D25" s="290" t="s">
        <v>177</v>
      </c>
      <c r="E25" s="290"/>
      <c r="F25" s="290"/>
      <c r="G25" s="290"/>
      <c r="H25" s="290"/>
      <c r="I25" s="290"/>
      <c r="J25" s="38"/>
      <c r="K25" s="38"/>
      <c r="L25" s="38"/>
      <c r="M25" s="38"/>
      <c r="N25" s="38"/>
    </row>
    <row r="26" spans="3:14" ht="12.75" customHeight="1">
      <c r="C26" s="11"/>
      <c r="D26" s="290"/>
      <c r="E26" s="290"/>
      <c r="F26" s="290"/>
      <c r="G26" s="290"/>
      <c r="H26" s="290"/>
      <c r="I26" s="290"/>
      <c r="J26" s="38"/>
      <c r="K26" s="38"/>
      <c r="L26" s="38"/>
      <c r="M26" s="38"/>
      <c r="N26" s="38"/>
    </row>
    <row r="27" spans="3:14" ht="12.75" customHeight="1">
      <c r="C27" s="11"/>
      <c r="D27" s="290"/>
      <c r="E27" s="290"/>
      <c r="F27" s="290"/>
      <c r="G27" s="290"/>
      <c r="H27" s="290"/>
      <c r="I27" s="290"/>
      <c r="J27" s="38"/>
      <c r="K27" s="38"/>
      <c r="L27" s="38"/>
      <c r="M27" s="38"/>
      <c r="N27" s="38"/>
    </row>
    <row r="28" spans="3:14" ht="12.75" customHeight="1">
      <c r="C28" s="11" t="s">
        <v>178</v>
      </c>
      <c r="D28" s="290" t="s">
        <v>200</v>
      </c>
      <c r="E28" s="290"/>
      <c r="F28" s="290"/>
      <c r="G28" s="290"/>
      <c r="H28" s="290"/>
      <c r="I28" s="290"/>
      <c r="J28" s="38"/>
      <c r="K28" s="38"/>
      <c r="L28" s="38"/>
      <c r="M28" s="38"/>
      <c r="N28" s="38"/>
    </row>
    <row r="29" spans="3:14" ht="12.75" customHeight="1">
      <c r="C29" s="11"/>
      <c r="D29" s="290"/>
      <c r="E29" s="290"/>
      <c r="F29" s="290"/>
      <c r="G29" s="290"/>
      <c r="H29" s="290"/>
      <c r="I29" s="290"/>
      <c r="J29" s="38"/>
      <c r="K29" s="38"/>
      <c r="L29" s="38"/>
      <c r="M29" s="38"/>
      <c r="N29" s="38"/>
    </row>
    <row r="30" spans="3:14" ht="12.75" customHeight="1">
      <c r="D30" s="36"/>
      <c r="E30" s="36"/>
      <c r="F30" s="36"/>
      <c r="G30" s="36"/>
      <c r="H30" s="36"/>
      <c r="I30" s="36"/>
    </row>
    <row r="53" spans="3:11">
      <c r="D53" s="1" t="s">
        <v>201</v>
      </c>
    </row>
    <row r="54" spans="3:11">
      <c r="C54" s="1" t="s">
        <v>56</v>
      </c>
      <c r="D54" s="86">
        <v>13845</v>
      </c>
      <c r="J54" s="1" t="s">
        <v>56</v>
      </c>
      <c r="K54" s="35">
        <v>8.0393227110140799</v>
      </c>
    </row>
    <row r="55" spans="3:11">
      <c r="C55" s="1" t="s">
        <v>57</v>
      </c>
      <c r="D55" s="86">
        <v>11725</v>
      </c>
      <c r="J55" s="1" t="s">
        <v>57</v>
      </c>
      <c r="K55" s="35">
        <v>6.8083104937984897</v>
      </c>
    </row>
    <row r="56" spans="3:11">
      <c r="C56" s="1" t="s">
        <v>58</v>
      </c>
      <c r="D56" s="86">
        <v>12303</v>
      </c>
      <c r="J56" s="1" t="s">
        <v>58</v>
      </c>
      <c r="K56" s="35">
        <v>7.1439355228317902</v>
      </c>
    </row>
    <row r="57" spans="3:11">
      <c r="C57" s="1" t="s">
        <v>59</v>
      </c>
      <c r="D57" s="86">
        <v>12355</v>
      </c>
      <c r="J57" s="1" t="s">
        <v>59</v>
      </c>
      <c r="K57" s="35">
        <v>7.1741301621219904</v>
      </c>
    </row>
    <row r="58" spans="3:11">
      <c r="C58" s="1" t="s">
        <v>60</v>
      </c>
      <c r="D58" s="86">
        <v>13535</v>
      </c>
      <c r="J58" s="1" t="s">
        <v>60</v>
      </c>
      <c r="K58" s="35">
        <v>7.8593162075532996</v>
      </c>
    </row>
    <row r="59" spans="3:11">
      <c r="C59" s="1" t="s">
        <v>61</v>
      </c>
      <c r="D59" s="86">
        <v>14043</v>
      </c>
      <c r="J59" s="1" t="s">
        <v>61</v>
      </c>
      <c r="K59" s="35">
        <v>8.1542946067728899</v>
      </c>
    </row>
    <row r="60" spans="3:11">
      <c r="C60" s="1" t="s">
        <v>62</v>
      </c>
      <c r="D60" s="86">
        <v>14419</v>
      </c>
      <c r="J60" s="1" t="s">
        <v>62</v>
      </c>
      <c r="K60" s="35">
        <v>8.3726250754865994</v>
      </c>
    </row>
    <row r="61" spans="3:11">
      <c r="C61" s="1" t="s">
        <v>63</v>
      </c>
      <c r="D61" s="86">
        <v>15513</v>
      </c>
      <c r="J61" s="1" t="s">
        <v>63</v>
      </c>
      <c r="K61" s="35">
        <v>9.0078738328610601</v>
      </c>
    </row>
    <row r="62" spans="3:11">
      <c r="C62" s="1" t="s">
        <v>64</v>
      </c>
      <c r="D62" s="86">
        <v>16896</v>
      </c>
      <c r="J62" s="1" t="s">
        <v>64</v>
      </c>
      <c r="K62" s="35">
        <v>9.8109351047521702</v>
      </c>
    </row>
    <row r="63" spans="3:11">
      <c r="C63" s="1" t="s">
        <v>65</v>
      </c>
      <c r="D63" s="86">
        <v>16972</v>
      </c>
      <c r="J63" s="1" t="s">
        <v>65</v>
      </c>
      <c r="K63" s="35">
        <v>9.8550657314070698</v>
      </c>
    </row>
    <row r="64" spans="3:11">
      <c r="C64" s="1" t="s">
        <v>66</v>
      </c>
      <c r="D64" s="86">
        <v>15632</v>
      </c>
      <c r="J64" s="1" t="s">
        <v>66</v>
      </c>
      <c r="K64" s="35">
        <v>9.0769731035443897</v>
      </c>
    </row>
    <row r="65" spans="3:11">
      <c r="C65" s="1" t="s">
        <v>67</v>
      </c>
      <c r="D65" s="86">
        <v>14978</v>
      </c>
      <c r="J65" s="1" t="s">
        <v>67</v>
      </c>
      <c r="K65" s="35">
        <v>8.6972174478561808</v>
      </c>
    </row>
  </sheetData>
  <mergeCells count="5">
    <mergeCell ref="C4:I4"/>
    <mergeCell ref="H7:I7"/>
    <mergeCell ref="D28:I29"/>
    <mergeCell ref="C6:E8"/>
    <mergeCell ref="D25:I27"/>
  </mergeCells>
  <pageMargins left="0.39370078740157499" right="0.39370078740157499" top="0.74803149606299202" bottom="0.74803149606299202" header="0.31496062992126" footer="0.31496062992126"/>
  <pageSetup paperSize="9" orientation="landscape"/>
  <rowBreaks count="1" manualBreakCount="1">
    <brk id="32" max="7" man="1"/>
  </rowBreaks>
  <ignoredErrors>
    <ignoredError sqref="H14 H16 H19 H21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FC154"/>
  <sheetViews>
    <sheetView view="pageBreakPreview" zoomScale="60" zoomScaleNormal="95" workbookViewId="0">
      <selection activeCell="E11" sqref="E11:R28"/>
    </sheetView>
  </sheetViews>
  <sheetFormatPr defaultColWidth="9" defaultRowHeight="1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8" width="12" style="1" customWidth="1"/>
    <col min="19" max="19" width="12.7109375" style="1"/>
    <col min="20" max="20" width="14.5703125" style="1" customWidth="1"/>
    <col min="21" max="21" width="12.7109375" style="1"/>
    <col min="22" max="22" width="23.140625" style="1" customWidth="1"/>
    <col min="23" max="23" width="11.5703125" style="1" customWidth="1"/>
    <col min="24" max="24" width="11" style="1"/>
    <col min="25" max="25" width="9.140625" style="1"/>
    <col min="26" max="26" width="12.7109375" style="1"/>
    <col min="27" max="27" width="9.140625" style="1"/>
    <col min="28" max="28" width="12.7109375" style="1"/>
    <col min="29" max="16383" width="9.140625" style="1"/>
    <col min="16384" max="16384" width="9.140625"/>
  </cols>
  <sheetData>
    <row r="4" spans="2:31" ht="29.25" customHeight="1">
      <c r="B4" s="308" t="s">
        <v>203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</row>
    <row r="5" spans="2:31">
      <c r="B5" s="11"/>
      <c r="C5" s="11"/>
      <c r="D5" s="11"/>
      <c r="E5" s="68"/>
      <c r="F5" s="68"/>
      <c r="G5" s="69">
        <v>1</v>
      </c>
      <c r="H5" s="68"/>
      <c r="I5" s="68">
        <v>2</v>
      </c>
      <c r="J5" s="11"/>
      <c r="K5" s="1">
        <v>3</v>
      </c>
      <c r="M5" s="1">
        <v>4</v>
      </c>
      <c r="O5" s="1">
        <v>5</v>
      </c>
      <c r="Q5" s="1">
        <v>9</v>
      </c>
    </row>
    <row r="6" spans="2:31" ht="18" customHeight="1">
      <c r="B6" s="321" t="s">
        <v>118</v>
      </c>
      <c r="C6" s="321"/>
      <c r="D6" s="321"/>
      <c r="E6" s="70"/>
      <c r="F6" s="70"/>
      <c r="G6" s="323" t="s">
        <v>88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</row>
    <row r="7" spans="2:31" ht="23.25" customHeight="1">
      <c r="B7" s="295"/>
      <c r="C7" s="295"/>
      <c r="D7" s="295"/>
      <c r="E7" s="324" t="s">
        <v>204</v>
      </c>
      <c r="F7" s="324"/>
      <c r="G7" s="324" t="s">
        <v>156</v>
      </c>
      <c r="H7" s="324"/>
      <c r="I7" s="324" t="s">
        <v>157</v>
      </c>
      <c r="J7" s="324"/>
      <c r="K7" s="324" t="s">
        <v>158</v>
      </c>
      <c r="L7" s="324"/>
      <c r="M7" s="324" t="s">
        <v>90</v>
      </c>
      <c r="N7" s="324"/>
      <c r="O7" s="325" t="s">
        <v>91</v>
      </c>
      <c r="P7" s="325"/>
      <c r="Q7" s="324" t="s">
        <v>92</v>
      </c>
      <c r="R7" s="324"/>
    </row>
    <row r="8" spans="2:31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  <c r="M8" s="71" t="s">
        <v>3</v>
      </c>
      <c r="N8" s="71" t="s">
        <v>4</v>
      </c>
      <c r="O8" s="71" t="s">
        <v>3</v>
      </c>
      <c r="P8" s="71" t="s">
        <v>4</v>
      </c>
      <c r="Q8" s="71" t="s">
        <v>3</v>
      </c>
      <c r="R8" s="71" t="s">
        <v>4</v>
      </c>
    </row>
    <row r="9" spans="2:31" ht="9" customHeigh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31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"/>
      <c r="Q10" s="11"/>
      <c r="R10" s="11"/>
    </row>
    <row r="11" spans="2:31">
      <c r="B11" s="11"/>
      <c r="C11" s="11"/>
      <c r="D11" s="11" t="s">
        <v>191</v>
      </c>
      <c r="E11" s="73">
        <v>180524</v>
      </c>
      <c r="F11" s="73">
        <v>164002</v>
      </c>
      <c r="G11" s="74">
        <v>82.641089273448415</v>
      </c>
      <c r="H11" s="49">
        <v>80.779502688991599</v>
      </c>
      <c r="I11" s="49">
        <v>0.14291728523631203</v>
      </c>
      <c r="J11" s="49">
        <v>0.17011987658687089</v>
      </c>
      <c r="K11" s="49">
        <v>15.102147082936328</v>
      </c>
      <c r="L11" s="49">
        <v>16.752234728844769</v>
      </c>
      <c r="M11" s="49">
        <v>1.8180408145177369</v>
      </c>
      <c r="N11" s="49">
        <v>1.9829026475286886</v>
      </c>
      <c r="O11" s="49">
        <v>0.3</v>
      </c>
      <c r="P11" s="49">
        <v>0.31219131474006417</v>
      </c>
      <c r="Q11" s="26" t="s">
        <v>205</v>
      </c>
      <c r="R11" s="26" t="s">
        <v>205</v>
      </c>
      <c r="S11" s="79"/>
      <c r="T11" s="1">
        <v>2</v>
      </c>
      <c r="V11" s="1">
        <v>3</v>
      </c>
      <c r="X11" s="1">
        <v>4</v>
      </c>
      <c r="Z11" s="1">
        <v>5</v>
      </c>
      <c r="AB11" s="1">
        <v>9</v>
      </c>
      <c r="AD11" s="1">
        <v>1</v>
      </c>
    </row>
    <row r="12" spans="2:31">
      <c r="B12" s="11"/>
      <c r="C12" s="11"/>
      <c r="D12" s="11" t="s">
        <v>10</v>
      </c>
      <c r="E12" s="73">
        <v>13681</v>
      </c>
      <c r="F12" s="73">
        <v>20234</v>
      </c>
      <c r="G12" s="74">
        <v>55.580732402602216</v>
      </c>
      <c r="H12" s="49">
        <v>69.032321834535921</v>
      </c>
      <c r="I12" s="63">
        <v>0.51896791170236101</v>
      </c>
      <c r="J12" s="49">
        <v>0.34101018088366097</v>
      </c>
      <c r="K12" s="63">
        <v>39.492727139829</v>
      </c>
      <c r="L12" s="49">
        <v>27.695957299594699</v>
      </c>
      <c r="M12" s="49">
        <v>4.2248373656896403</v>
      </c>
      <c r="N12" s="49">
        <v>0.17297617870910401</v>
      </c>
      <c r="O12" s="26">
        <v>0.182735180176888</v>
      </c>
      <c r="P12" s="49">
        <v>0.17297617870910401</v>
      </c>
      <c r="Q12" s="26" t="s">
        <v>190</v>
      </c>
      <c r="R12" s="26" t="s">
        <v>190</v>
      </c>
      <c r="S12" s="79"/>
      <c r="T12" s="90">
        <f>I12/100</f>
        <v>5.1896791170236104E-3</v>
      </c>
      <c r="U12" s="37">
        <f>E12*T12</f>
        <v>71.000000000000014</v>
      </c>
      <c r="V12" s="90">
        <f>K12/100</f>
        <v>0.39492727139828998</v>
      </c>
      <c r="W12" s="1">
        <f>E12*V12</f>
        <v>5403.0000000000055</v>
      </c>
      <c r="X12" s="91">
        <f>M12/100</f>
        <v>4.2248373656896404E-2</v>
      </c>
      <c r="Y12" s="1">
        <f>E12*X12</f>
        <v>577.99999999999966</v>
      </c>
      <c r="Z12" s="87">
        <f>O12/100</f>
        <v>1.8273518017688801E-3</v>
      </c>
      <c r="AA12" s="1">
        <f>E12*Z12</f>
        <v>25.00000000000005</v>
      </c>
      <c r="AB12" s="87"/>
      <c r="AD12" s="19">
        <f>G12/100</f>
        <v>0.55580732402602218</v>
      </c>
      <c r="AE12" s="19">
        <f>E12*AD12</f>
        <v>7604.0000000000091</v>
      </c>
    </row>
    <row r="13" spans="2:31">
      <c r="B13" s="11"/>
      <c r="C13" s="11"/>
      <c r="D13" s="11" t="s">
        <v>11</v>
      </c>
      <c r="E13" s="73">
        <v>7239</v>
      </c>
      <c r="F13" s="73">
        <v>7337</v>
      </c>
      <c r="G13" s="74">
        <v>68.28291200442051</v>
      </c>
      <c r="H13" s="49">
        <v>67.534414610876382</v>
      </c>
      <c r="I13" s="63">
        <v>0.16576875259013699</v>
      </c>
      <c r="J13" s="49">
        <v>0.231702330652855</v>
      </c>
      <c r="K13" s="63">
        <v>26.509186351705999</v>
      </c>
      <c r="L13" s="49">
        <v>27.327245468175001</v>
      </c>
      <c r="M13" s="49">
        <v>4.6691531979555201</v>
      </c>
      <c r="N13" s="49">
        <v>0.34073872154831703</v>
      </c>
      <c r="O13" s="26">
        <v>0.35916563061196299</v>
      </c>
      <c r="P13" s="49">
        <v>0.34073872154831703</v>
      </c>
      <c r="Q13" s="26" t="s">
        <v>190</v>
      </c>
      <c r="R13" s="26" t="s">
        <v>190</v>
      </c>
      <c r="S13" s="79"/>
      <c r="T13" s="90">
        <f t="shared" ref="T13:T28" si="0">I13/100</f>
        <v>1.6576875259013699E-3</v>
      </c>
      <c r="U13" s="37">
        <f>E13*T13</f>
        <v>12.000000000000016</v>
      </c>
      <c r="V13" s="90">
        <f t="shared" ref="V13:V28" si="1">K13/100</f>
        <v>0.26509186351705999</v>
      </c>
      <c r="W13" s="1">
        <f t="shared" ref="W13:W28" si="2">E13*V13</f>
        <v>1918.9999999999973</v>
      </c>
      <c r="X13" s="91">
        <f t="shared" ref="X13:X28" si="3">M13/100</f>
        <v>4.6691531979555202E-2</v>
      </c>
      <c r="Y13" s="1">
        <f t="shared" ref="Y13:Y28" si="4">E13*X13</f>
        <v>338.00000000000011</v>
      </c>
      <c r="Z13" s="87">
        <f t="shared" ref="Z13:Z28" si="5">O13/100</f>
        <v>3.59165630611963E-3</v>
      </c>
      <c r="AA13" s="1">
        <f t="shared" ref="AA13:AA28" si="6">E13*Z13</f>
        <v>26</v>
      </c>
      <c r="AB13" s="87"/>
      <c r="AD13" s="19">
        <f t="shared" ref="AD13:AD28" si="7">G13/100</f>
        <v>0.68282912004420515</v>
      </c>
      <c r="AE13" s="19">
        <f t="shared" ref="AE13:AE28" si="8">E13*AD13</f>
        <v>4943.0000000000009</v>
      </c>
    </row>
    <row r="14" spans="2:31">
      <c r="B14" s="11"/>
      <c r="C14" s="11"/>
      <c r="D14" s="11" t="s">
        <v>12</v>
      </c>
      <c r="E14" s="73">
        <v>5120</v>
      </c>
      <c r="F14" s="73">
        <v>5516</v>
      </c>
      <c r="G14" s="74">
        <v>91.6015625</v>
      </c>
      <c r="H14" s="49">
        <v>91.823785351704132</v>
      </c>
      <c r="I14" s="63">
        <v>3.90625E-2</v>
      </c>
      <c r="J14" s="49">
        <v>5.4387237128353902E-2</v>
      </c>
      <c r="K14" s="63">
        <v>7.9296875</v>
      </c>
      <c r="L14" s="49">
        <v>7.2878897751994201</v>
      </c>
      <c r="M14" s="49">
        <v>0.234375</v>
      </c>
      <c r="N14" s="49">
        <v>0.25380710659898498</v>
      </c>
      <c r="O14" s="26">
        <v>0.1953125</v>
      </c>
      <c r="P14" s="49">
        <v>0.25380710659898498</v>
      </c>
      <c r="Q14" s="26" t="s">
        <v>190</v>
      </c>
      <c r="R14" s="26" t="s">
        <v>190</v>
      </c>
      <c r="S14" s="79"/>
      <c r="T14" s="90">
        <f t="shared" si="0"/>
        <v>3.9062500000000002E-4</v>
      </c>
      <c r="U14" s="37">
        <f t="shared" ref="U14:U28" si="9">E14*T14</f>
        <v>2</v>
      </c>
      <c r="V14" s="90">
        <f t="shared" si="1"/>
        <v>7.9296875000000003E-2</v>
      </c>
      <c r="W14" s="1">
        <f t="shared" si="2"/>
        <v>406</v>
      </c>
      <c r="X14" s="91">
        <f t="shared" si="3"/>
        <v>2.3437499999999999E-3</v>
      </c>
      <c r="Y14" s="1">
        <f t="shared" si="4"/>
        <v>12</v>
      </c>
      <c r="Z14" s="87">
        <f t="shared" si="5"/>
        <v>1.953125E-3</v>
      </c>
      <c r="AA14" s="1">
        <f t="shared" si="6"/>
        <v>10</v>
      </c>
      <c r="AB14" s="87"/>
      <c r="AD14" s="19">
        <f t="shared" si="7"/>
        <v>0.916015625</v>
      </c>
      <c r="AE14" s="19">
        <f t="shared" si="8"/>
        <v>4690</v>
      </c>
    </row>
    <row r="15" spans="2:31">
      <c r="B15" s="11"/>
      <c r="C15" s="11"/>
      <c r="D15" s="11" t="s">
        <v>13</v>
      </c>
      <c r="E15" s="73">
        <v>2995</v>
      </c>
      <c r="F15" s="73">
        <v>5072</v>
      </c>
      <c r="G15" s="74">
        <v>54.490818030050079</v>
      </c>
      <c r="H15" s="49">
        <v>77.937697160883275</v>
      </c>
      <c r="I15" s="63">
        <v>6.6777963272120197E-2</v>
      </c>
      <c r="J15" s="26">
        <v>-2.1872265966754199E-2</v>
      </c>
      <c r="K15" s="63">
        <v>41.302170283806298</v>
      </c>
      <c r="L15" s="49">
        <v>19.578075709779199</v>
      </c>
      <c r="M15" s="49">
        <v>3.73956594323873</v>
      </c>
      <c r="N15" s="49">
        <v>0.31545741324921101</v>
      </c>
      <c r="O15" s="26">
        <v>0.40066777963272099</v>
      </c>
      <c r="P15" s="49">
        <v>0.31545741324921101</v>
      </c>
      <c r="Q15" s="26" t="s">
        <v>190</v>
      </c>
      <c r="R15" s="26" t="s">
        <v>190</v>
      </c>
      <c r="S15" s="79"/>
      <c r="T15" s="90">
        <f t="shared" si="0"/>
        <v>6.67779632721202E-4</v>
      </c>
      <c r="U15" s="37">
        <f t="shared" si="9"/>
        <v>2</v>
      </c>
      <c r="V15" s="90">
        <f t="shared" si="1"/>
        <v>0.413021702838063</v>
      </c>
      <c r="W15" s="1">
        <f t="shared" si="2"/>
        <v>1236.9999999999986</v>
      </c>
      <c r="X15" s="91">
        <f t="shared" si="3"/>
        <v>3.7395659432387297E-2</v>
      </c>
      <c r="Y15" s="1">
        <f t="shared" si="4"/>
        <v>111.99999999999996</v>
      </c>
      <c r="Z15" s="87">
        <f t="shared" si="5"/>
        <v>4.0066777963272101E-3</v>
      </c>
      <c r="AA15" s="1">
        <f t="shared" si="6"/>
        <v>11.999999999999995</v>
      </c>
      <c r="AB15" s="87"/>
      <c r="AD15" s="19">
        <f t="shared" si="7"/>
        <v>0.54490818030050081</v>
      </c>
      <c r="AE15" s="19">
        <f t="shared" si="8"/>
        <v>1632</v>
      </c>
    </row>
    <row r="16" spans="2:31">
      <c r="B16" s="11"/>
      <c r="C16" s="11"/>
      <c r="D16" s="11" t="s">
        <v>23</v>
      </c>
      <c r="E16" s="73">
        <v>3695</v>
      </c>
      <c r="F16" s="73">
        <v>4572</v>
      </c>
      <c r="G16" s="74">
        <v>90.230040595399188</v>
      </c>
      <c r="H16" s="49">
        <v>93.350831146106742</v>
      </c>
      <c r="I16" s="63">
        <v>0.46008119079837601</v>
      </c>
      <c r="J16" s="49">
        <v>0.612423447069116</v>
      </c>
      <c r="K16" s="63">
        <v>8.8768606224627895</v>
      </c>
      <c r="L16" s="49">
        <v>7.8302712160979899</v>
      </c>
      <c r="M16" s="49">
        <v>0.37889039242219202</v>
      </c>
      <c r="N16" s="49">
        <v>2.1872265966754199E-2</v>
      </c>
      <c r="O16" s="26" t="s">
        <v>190</v>
      </c>
      <c r="P16" s="26" t="s">
        <v>190</v>
      </c>
      <c r="Q16" s="26" t="s">
        <v>190</v>
      </c>
      <c r="R16" s="26" t="s">
        <v>190</v>
      </c>
      <c r="S16" s="79"/>
      <c r="T16" s="90">
        <f t="shared" si="0"/>
        <v>4.60081190798376E-3</v>
      </c>
      <c r="U16" s="37">
        <f t="shared" si="9"/>
        <v>16.999999999999993</v>
      </c>
      <c r="V16" s="90">
        <f t="shared" si="1"/>
        <v>8.87686062246279E-2</v>
      </c>
      <c r="W16" s="1">
        <f t="shared" si="2"/>
        <v>328.00000000000011</v>
      </c>
      <c r="X16" s="91">
        <f t="shared" si="3"/>
        <v>3.7889039242219201E-3</v>
      </c>
      <c r="Y16" s="1">
        <f t="shared" si="4"/>
        <v>13.999999999999995</v>
      </c>
      <c r="Z16" s="87">
        <v>0</v>
      </c>
      <c r="AA16" s="1">
        <f t="shared" si="6"/>
        <v>0</v>
      </c>
      <c r="AB16" s="92"/>
      <c r="AC16" s="93"/>
      <c r="AD16" s="19">
        <f t="shared" si="7"/>
        <v>0.90230040595399186</v>
      </c>
      <c r="AE16" s="19">
        <f t="shared" si="8"/>
        <v>3334</v>
      </c>
    </row>
    <row r="17" spans="2:31">
      <c r="B17" s="11"/>
      <c r="C17" s="11"/>
      <c r="D17" s="11" t="s">
        <v>24</v>
      </c>
      <c r="E17" s="73">
        <v>46307</v>
      </c>
      <c r="F17" s="73">
        <v>23896</v>
      </c>
      <c r="G17" s="74">
        <v>97.270391085581011</v>
      </c>
      <c r="H17" s="49">
        <v>93.777201205222624</v>
      </c>
      <c r="I17" s="63">
        <v>4.9668516638953102E-2</v>
      </c>
      <c r="J17" s="49">
        <v>9.2065617676598599E-2</v>
      </c>
      <c r="K17" s="63">
        <v>2.0731206944954299</v>
      </c>
      <c r="L17" s="49">
        <v>5.1556745898895198</v>
      </c>
      <c r="M17" s="49">
        <v>6.9104023149847801E-2</v>
      </c>
      <c r="N17" s="49">
        <v>0.78674255105457003</v>
      </c>
      <c r="O17" s="26">
        <v>0.53123717796445502</v>
      </c>
      <c r="P17" s="49">
        <v>0.78674255105457003</v>
      </c>
      <c r="Q17" s="26" t="s">
        <v>205</v>
      </c>
      <c r="R17" s="26" t="s">
        <v>205</v>
      </c>
      <c r="S17" s="79"/>
      <c r="T17" s="90">
        <f t="shared" si="0"/>
        <v>4.9668516638953102E-4</v>
      </c>
      <c r="U17" s="37">
        <f t="shared" si="9"/>
        <v>23.000000000000014</v>
      </c>
      <c r="V17" s="90">
        <f t="shared" si="1"/>
        <v>2.0731206944954297E-2</v>
      </c>
      <c r="W17" s="1">
        <f t="shared" si="2"/>
        <v>959.99999999999864</v>
      </c>
      <c r="X17" s="91">
        <f t="shared" si="3"/>
        <v>6.9104023149847802E-4</v>
      </c>
      <c r="Y17" s="1">
        <f t="shared" si="4"/>
        <v>32.000000000000021</v>
      </c>
      <c r="Z17" s="87">
        <f t="shared" si="5"/>
        <v>5.3123717796445501E-3</v>
      </c>
      <c r="AA17" s="1">
        <f t="shared" si="6"/>
        <v>246.00000000000017</v>
      </c>
      <c r="AB17" s="87"/>
      <c r="AD17" s="19">
        <f t="shared" si="7"/>
        <v>0.97270391085581009</v>
      </c>
      <c r="AE17" s="19">
        <f t="shared" si="8"/>
        <v>45043</v>
      </c>
    </row>
    <row r="18" spans="2:31">
      <c r="B18" s="11"/>
      <c r="C18" s="11"/>
      <c r="D18" s="11" t="s">
        <v>26</v>
      </c>
      <c r="E18" s="73">
        <v>7772</v>
      </c>
      <c r="F18" s="73">
        <v>5737</v>
      </c>
      <c r="G18" s="74">
        <v>76.878538342768906</v>
      </c>
      <c r="H18" s="49">
        <v>75.80617047237233</v>
      </c>
      <c r="I18" s="63">
        <v>0.115800308800823</v>
      </c>
      <c r="J18" s="49">
        <v>0.15687641624542401</v>
      </c>
      <c r="K18" s="63">
        <v>21.963458569222901</v>
      </c>
      <c r="L18" s="49">
        <v>24.2984138051246</v>
      </c>
      <c r="M18" s="49">
        <v>1.04220277920741</v>
      </c>
      <c r="N18" s="26">
        <v>0.1</v>
      </c>
      <c r="O18" s="26" t="s">
        <v>190</v>
      </c>
      <c r="P18" s="26" t="s">
        <v>190</v>
      </c>
      <c r="Q18" s="26" t="s">
        <v>190</v>
      </c>
      <c r="R18" s="26" t="s">
        <v>190</v>
      </c>
      <c r="S18" s="79"/>
      <c r="T18" s="90">
        <f t="shared" si="0"/>
        <v>1.1580030880082299E-3</v>
      </c>
      <c r="U18" s="37">
        <f t="shared" si="9"/>
        <v>8.9999999999999627</v>
      </c>
      <c r="V18" s="90">
        <f t="shared" si="1"/>
        <v>0.21963458569222902</v>
      </c>
      <c r="W18" s="1">
        <f t="shared" si="2"/>
        <v>1707.0000000000039</v>
      </c>
      <c r="X18" s="91">
        <f t="shared" si="3"/>
        <v>1.0422027792074099E-2</v>
      </c>
      <c r="Y18" s="1">
        <f t="shared" si="4"/>
        <v>80.999999999999901</v>
      </c>
      <c r="Z18" s="87" t="e">
        <f t="shared" si="5"/>
        <v>#VALUE!</v>
      </c>
      <c r="AA18" s="1" t="e">
        <f t="shared" si="6"/>
        <v>#VALUE!</v>
      </c>
      <c r="AB18" s="87"/>
      <c r="AC18" s="93"/>
      <c r="AD18" s="19">
        <f t="shared" si="7"/>
        <v>0.7687853834276891</v>
      </c>
      <c r="AE18" s="19">
        <f t="shared" si="8"/>
        <v>5975</v>
      </c>
    </row>
    <row r="19" spans="2:31">
      <c r="B19" s="11"/>
      <c r="C19" s="11"/>
      <c r="D19" s="11" t="s">
        <v>28</v>
      </c>
      <c r="E19" s="73">
        <v>6250</v>
      </c>
      <c r="F19" s="73">
        <v>6045</v>
      </c>
      <c r="G19" s="74">
        <v>75.327999999999989</v>
      </c>
      <c r="H19" s="49">
        <v>73.829611248966089</v>
      </c>
      <c r="I19" s="63">
        <v>0.17599999999999999</v>
      </c>
      <c r="J19" s="49">
        <v>0.33085194375517002</v>
      </c>
      <c r="K19" s="63">
        <v>17.071999999999999</v>
      </c>
      <c r="L19" s="49">
        <v>18.660049627791601</v>
      </c>
      <c r="M19" s="49">
        <v>7.056</v>
      </c>
      <c r="N19" s="49">
        <v>0.38047973531844498</v>
      </c>
      <c r="O19" s="26">
        <v>0.36799999999999999</v>
      </c>
      <c r="P19" s="49">
        <v>0.38047973531844498</v>
      </c>
      <c r="Q19" s="26" t="s">
        <v>190</v>
      </c>
      <c r="R19" s="26" t="s">
        <v>190</v>
      </c>
      <c r="S19" s="79"/>
      <c r="T19" s="90">
        <f t="shared" si="0"/>
        <v>1.7599999999999998E-3</v>
      </c>
      <c r="U19" s="37">
        <f t="shared" si="9"/>
        <v>10.999999999999998</v>
      </c>
      <c r="V19" s="90">
        <f t="shared" si="1"/>
        <v>0.17071999999999998</v>
      </c>
      <c r="W19" s="1">
        <f t="shared" si="2"/>
        <v>1067</v>
      </c>
      <c r="X19" s="91">
        <f t="shared" si="3"/>
        <v>7.0559999999999998E-2</v>
      </c>
      <c r="Y19" s="1">
        <f t="shared" si="4"/>
        <v>441</v>
      </c>
      <c r="Z19" s="87">
        <f t="shared" si="5"/>
        <v>3.6800000000000001E-3</v>
      </c>
      <c r="AA19" s="1">
        <f t="shared" si="6"/>
        <v>23</v>
      </c>
      <c r="AB19" s="87"/>
      <c r="AD19" s="19">
        <f t="shared" si="7"/>
        <v>0.75327999999999984</v>
      </c>
      <c r="AE19" s="19">
        <f t="shared" si="8"/>
        <v>4707.9999999999991</v>
      </c>
    </row>
    <row r="20" spans="2:31">
      <c r="B20" s="11"/>
      <c r="C20" s="11"/>
      <c r="D20" s="11" t="s">
        <v>29</v>
      </c>
      <c r="E20" s="73">
        <v>2698</v>
      </c>
      <c r="F20" s="73">
        <v>3651</v>
      </c>
      <c r="G20" s="74">
        <v>47.924388435878427</v>
      </c>
      <c r="H20" s="49">
        <v>71.706381813201858</v>
      </c>
      <c r="I20" s="63">
        <v>0</v>
      </c>
      <c r="J20" s="26">
        <v>5.47795124623391E-2</v>
      </c>
      <c r="K20" s="63">
        <v>51.297257227575997</v>
      </c>
      <c r="L20" s="49">
        <v>27.608874281018899</v>
      </c>
      <c r="M20" s="49">
        <v>0.63009636767976296</v>
      </c>
      <c r="N20" s="49">
        <v>0.10955902492467801</v>
      </c>
      <c r="O20" s="26">
        <v>0.14825796886582701</v>
      </c>
      <c r="P20" s="26">
        <v>0.10955902492467801</v>
      </c>
      <c r="Q20" s="26" t="s">
        <v>190</v>
      </c>
      <c r="R20" s="26" t="s">
        <v>190</v>
      </c>
      <c r="S20" s="79"/>
      <c r="T20" s="90">
        <f t="shared" si="0"/>
        <v>0</v>
      </c>
      <c r="U20" s="37">
        <f t="shared" si="9"/>
        <v>0</v>
      </c>
      <c r="V20" s="90">
        <f t="shared" si="1"/>
        <v>0.51297257227575999</v>
      </c>
      <c r="W20" s="1">
        <f t="shared" si="2"/>
        <v>1384.0000000000005</v>
      </c>
      <c r="X20" s="91">
        <f t="shared" si="3"/>
        <v>6.3009636767976298E-3</v>
      </c>
      <c r="Y20" s="1">
        <f t="shared" si="4"/>
        <v>17.000000000000004</v>
      </c>
      <c r="Z20" s="87">
        <f t="shared" si="5"/>
        <v>1.4825796886582701E-3</v>
      </c>
      <c r="AA20" s="1">
        <f t="shared" si="6"/>
        <v>4.0000000000000124</v>
      </c>
      <c r="AB20" s="87"/>
      <c r="AD20" s="19">
        <f t="shared" si="7"/>
        <v>0.47924388435878429</v>
      </c>
      <c r="AE20" s="19">
        <f t="shared" si="8"/>
        <v>1293</v>
      </c>
    </row>
    <row r="21" spans="2:31">
      <c r="B21" s="11"/>
      <c r="C21" s="11"/>
      <c r="D21" s="11" t="s">
        <v>30</v>
      </c>
      <c r="E21" s="73">
        <v>6480</v>
      </c>
      <c r="F21" s="73">
        <v>8108</v>
      </c>
      <c r="G21" s="74">
        <v>80.771604938271608</v>
      </c>
      <c r="H21" s="49">
        <v>83.399111988159845</v>
      </c>
      <c r="I21" s="63">
        <v>0.24691358024691401</v>
      </c>
      <c r="J21" s="49">
        <v>0.185002466699556</v>
      </c>
      <c r="K21" s="63">
        <v>16.589506172839499</v>
      </c>
      <c r="L21" s="49">
        <v>14.417858904785399</v>
      </c>
      <c r="M21" s="49">
        <v>2.37654320987654</v>
      </c>
      <c r="N21" s="49">
        <v>6.1667488899851998E-2</v>
      </c>
      <c r="O21" s="26" t="s">
        <v>205</v>
      </c>
      <c r="P21" s="49">
        <v>6.1667488899851998E-2</v>
      </c>
      <c r="Q21" s="26" t="s">
        <v>205</v>
      </c>
      <c r="R21" s="26" t="s">
        <v>205</v>
      </c>
      <c r="S21" s="79"/>
      <c r="T21" s="90">
        <f t="shared" si="0"/>
        <v>2.4691358024691401E-3</v>
      </c>
      <c r="U21" s="37">
        <f t="shared" si="9"/>
        <v>16.000000000000028</v>
      </c>
      <c r="V21" s="90">
        <f t="shared" si="1"/>
        <v>0.16589506172839499</v>
      </c>
      <c r="W21" s="1">
        <f t="shared" si="2"/>
        <v>1074.9999999999995</v>
      </c>
      <c r="X21" s="91">
        <f t="shared" si="3"/>
        <v>2.3765432098765402E-2</v>
      </c>
      <c r="Y21" s="1">
        <f t="shared" si="4"/>
        <v>153.9999999999998</v>
      </c>
      <c r="Z21" s="87" t="e">
        <f t="shared" si="5"/>
        <v>#VALUE!</v>
      </c>
      <c r="AA21" s="1" t="e">
        <f t="shared" si="6"/>
        <v>#VALUE!</v>
      </c>
      <c r="AB21" s="87"/>
      <c r="AD21" s="19">
        <f t="shared" si="7"/>
        <v>0.80771604938271613</v>
      </c>
      <c r="AE21" s="19">
        <f t="shared" si="8"/>
        <v>5234.0000000000009</v>
      </c>
    </row>
    <row r="22" spans="2:31">
      <c r="B22" s="11"/>
      <c r="C22" s="11"/>
      <c r="D22" s="11" t="s">
        <v>32</v>
      </c>
      <c r="E22" s="73">
        <v>4276</v>
      </c>
      <c r="F22" s="73">
        <v>5018</v>
      </c>
      <c r="G22" s="74">
        <v>89.101964452759589</v>
      </c>
      <c r="H22" s="49">
        <v>91.610203268234358</v>
      </c>
      <c r="I22" s="63">
        <v>4.6772684752104797E-2</v>
      </c>
      <c r="J22" s="49">
        <v>5.97847748106815E-2</v>
      </c>
      <c r="K22" s="63">
        <v>10.102899906454599</v>
      </c>
      <c r="L22" s="49">
        <v>7.6125946592267804</v>
      </c>
      <c r="M22" s="49">
        <v>0.39756782039289101</v>
      </c>
      <c r="N22" s="49">
        <v>0.27899561578318099</v>
      </c>
      <c r="O22" s="26">
        <v>0.35079513564078602</v>
      </c>
      <c r="P22" s="49">
        <v>0.27899561578318099</v>
      </c>
      <c r="Q22" s="26" t="s">
        <v>190</v>
      </c>
      <c r="R22" s="26" t="s">
        <v>190</v>
      </c>
      <c r="S22" s="79"/>
      <c r="T22" s="90">
        <f t="shared" si="0"/>
        <v>4.6772684752104798E-4</v>
      </c>
      <c r="U22" s="37">
        <f t="shared" si="9"/>
        <v>2.0000000000000013</v>
      </c>
      <c r="V22" s="90">
        <f t="shared" si="1"/>
        <v>0.10102899906454599</v>
      </c>
      <c r="W22" s="1">
        <f t="shared" si="2"/>
        <v>431.99999999999864</v>
      </c>
      <c r="X22" s="91">
        <f t="shared" si="3"/>
        <v>3.9756782039289101E-3</v>
      </c>
      <c r="Y22" s="1">
        <f t="shared" si="4"/>
        <v>17.000000000000018</v>
      </c>
      <c r="Z22" s="87">
        <f t="shared" si="5"/>
        <v>3.5079513564078603E-3</v>
      </c>
      <c r="AA22" s="1">
        <f t="shared" si="6"/>
        <v>15.000000000000011</v>
      </c>
      <c r="AB22" s="87"/>
      <c r="AD22" s="19">
        <f t="shared" si="7"/>
        <v>0.89101964452759586</v>
      </c>
      <c r="AE22" s="19">
        <f t="shared" si="8"/>
        <v>3810</v>
      </c>
    </row>
    <row r="23" spans="2:31">
      <c r="B23" s="11"/>
      <c r="C23" s="11"/>
      <c r="D23" s="11" t="s">
        <v>37</v>
      </c>
      <c r="E23" s="73">
        <v>13118</v>
      </c>
      <c r="F23" s="73">
        <v>10674</v>
      </c>
      <c r="G23" s="74">
        <v>85.699039487726793</v>
      </c>
      <c r="H23" s="49">
        <v>84.457560427206289</v>
      </c>
      <c r="I23" s="63">
        <v>7.62311327946333E-3</v>
      </c>
      <c r="J23" s="49">
        <v>5.6211354693648102E-2</v>
      </c>
      <c r="K23" s="63">
        <v>10.2225949077603</v>
      </c>
      <c r="L23" s="49">
        <v>11.3546936481169</v>
      </c>
      <c r="M23" s="49">
        <v>3.6438481475834701</v>
      </c>
      <c r="N23" s="49">
        <v>0.44032227843357702</v>
      </c>
      <c r="O23" s="26">
        <v>0.42689434364994699</v>
      </c>
      <c r="P23" s="49">
        <v>0.44032227843357702</v>
      </c>
      <c r="Q23" s="26" t="s">
        <v>190</v>
      </c>
      <c r="R23" s="26" t="s">
        <v>190</v>
      </c>
      <c r="S23" s="79"/>
      <c r="T23" s="90">
        <f t="shared" si="0"/>
        <v>7.6231132794633304E-5</v>
      </c>
      <c r="U23" s="37">
        <f t="shared" si="9"/>
        <v>0.99999999999999967</v>
      </c>
      <c r="V23" s="90">
        <f t="shared" si="1"/>
        <v>0.102225949077603</v>
      </c>
      <c r="W23" s="1">
        <f t="shared" si="2"/>
        <v>1340.9999999999961</v>
      </c>
      <c r="X23" s="91">
        <f t="shared" si="3"/>
        <v>3.64384814758347E-2</v>
      </c>
      <c r="Y23" s="1">
        <f t="shared" si="4"/>
        <v>477.9999999999996</v>
      </c>
      <c r="Z23" s="87">
        <f t="shared" si="5"/>
        <v>4.2689434364994701E-3</v>
      </c>
      <c r="AA23" s="1">
        <f t="shared" si="6"/>
        <v>56.00000000000005</v>
      </c>
      <c r="AB23" s="87"/>
      <c r="AD23" s="19">
        <f t="shared" si="7"/>
        <v>0.85699039487726791</v>
      </c>
      <c r="AE23" s="19">
        <f t="shared" si="8"/>
        <v>11242</v>
      </c>
    </row>
    <row r="24" spans="2:31">
      <c r="B24" s="11"/>
      <c r="C24" s="11"/>
      <c r="D24" s="11" t="s">
        <v>38</v>
      </c>
      <c r="E24" s="73">
        <v>39347</v>
      </c>
      <c r="F24" s="73">
        <v>34784</v>
      </c>
      <c r="G24" s="74">
        <v>83.10163417795512</v>
      </c>
      <c r="H24" s="49">
        <v>80.496780128794853</v>
      </c>
      <c r="I24" s="63">
        <v>6.0995755711998403E-2</v>
      </c>
      <c r="J24" s="49">
        <v>8.0496780128794895E-2</v>
      </c>
      <c r="K24" s="63">
        <v>15.6733677281622</v>
      </c>
      <c r="L24" s="49">
        <v>18.0830266789328</v>
      </c>
      <c r="M24" s="49">
        <v>1.01913741835464</v>
      </c>
      <c r="N24" s="49">
        <v>0.18111775528978799</v>
      </c>
      <c r="O24" s="26">
        <v>0.144864919815996</v>
      </c>
      <c r="P24" s="49">
        <v>0.18111775528978799</v>
      </c>
      <c r="Q24" s="26" t="s">
        <v>190</v>
      </c>
      <c r="R24" s="26" t="s">
        <v>190</v>
      </c>
      <c r="S24" s="79"/>
      <c r="T24" s="90">
        <f t="shared" si="0"/>
        <v>6.0995755711998399E-4</v>
      </c>
      <c r="U24" s="37">
        <f t="shared" si="9"/>
        <v>24.000000000000011</v>
      </c>
      <c r="V24" s="90">
        <f t="shared" si="1"/>
        <v>0.15673367728162199</v>
      </c>
      <c r="W24" s="1">
        <f t="shared" si="2"/>
        <v>6166.9999999999809</v>
      </c>
      <c r="X24" s="91">
        <f t="shared" si="3"/>
        <v>1.01913741835464E-2</v>
      </c>
      <c r="Y24" s="1">
        <f t="shared" si="4"/>
        <v>401.00000000000017</v>
      </c>
      <c r="Z24" s="87">
        <f t="shared" si="5"/>
        <v>1.44864919815996E-3</v>
      </c>
      <c r="AA24" s="1">
        <f t="shared" si="6"/>
        <v>56.999999999999943</v>
      </c>
      <c r="AB24" s="87"/>
      <c r="AD24" s="19">
        <f t="shared" si="7"/>
        <v>0.83101634177955119</v>
      </c>
      <c r="AE24" s="19">
        <f t="shared" si="8"/>
        <v>32698</v>
      </c>
    </row>
    <row r="25" spans="2:31">
      <c r="B25" s="11"/>
      <c r="C25" s="11"/>
      <c r="D25" s="11" t="s">
        <v>42</v>
      </c>
      <c r="E25" s="73">
        <v>1754</v>
      </c>
      <c r="F25" s="73">
        <v>1260</v>
      </c>
      <c r="G25" s="74">
        <v>97.149372862029651</v>
      </c>
      <c r="H25" s="49">
        <v>96.746031746031747</v>
      </c>
      <c r="I25" s="63">
        <v>1.6533637400228001</v>
      </c>
      <c r="J25" s="49">
        <v>1.1111111111111101</v>
      </c>
      <c r="K25" s="63">
        <v>0.85518814139110599</v>
      </c>
      <c r="L25" s="49">
        <v>1.5873015873015901</v>
      </c>
      <c r="M25" s="49">
        <v>0.171037628278221</v>
      </c>
      <c r="N25" s="49">
        <v>0.317460317460317</v>
      </c>
      <c r="O25" s="26">
        <v>0.171037628278221</v>
      </c>
      <c r="P25" s="26">
        <v>0.317460317460317</v>
      </c>
      <c r="Q25" s="26" t="s">
        <v>190</v>
      </c>
      <c r="R25" s="26" t="s">
        <v>190</v>
      </c>
      <c r="S25" s="79"/>
      <c r="T25" s="90">
        <f t="shared" si="0"/>
        <v>1.6533637400228E-2</v>
      </c>
      <c r="U25" s="37">
        <f t="shared" si="9"/>
        <v>28.999999999999911</v>
      </c>
      <c r="V25" s="90">
        <f t="shared" si="1"/>
        <v>8.5518814139110607E-3</v>
      </c>
      <c r="W25" s="1">
        <f t="shared" si="2"/>
        <v>15</v>
      </c>
      <c r="X25" s="91">
        <f t="shared" si="3"/>
        <v>1.71037628278221E-3</v>
      </c>
      <c r="Y25" s="1">
        <f t="shared" si="4"/>
        <v>2.9999999999999964</v>
      </c>
      <c r="Z25" s="87">
        <f t="shared" si="5"/>
        <v>1.71037628278221E-3</v>
      </c>
      <c r="AA25" s="1">
        <f t="shared" si="6"/>
        <v>2.9999999999999964</v>
      </c>
      <c r="AB25" s="87"/>
      <c r="AD25" s="19">
        <f t="shared" si="7"/>
        <v>0.97149372862029648</v>
      </c>
      <c r="AE25" s="19">
        <f t="shared" si="8"/>
        <v>1704</v>
      </c>
    </row>
    <row r="26" spans="2:31">
      <c r="B26" s="11"/>
      <c r="C26" s="11"/>
      <c r="D26" s="11" t="s">
        <v>44</v>
      </c>
      <c r="E26" s="73">
        <v>11721</v>
      </c>
      <c r="F26" s="73">
        <v>12921</v>
      </c>
      <c r="G26" s="74">
        <v>73.466427779199734</v>
      </c>
      <c r="H26" s="49">
        <v>75.195418311276214</v>
      </c>
      <c r="I26" s="63">
        <v>9.3848647726303205E-2</v>
      </c>
      <c r="J26" s="49">
        <v>0.108350746846219</v>
      </c>
      <c r="K26" s="63">
        <v>21.5425305008105</v>
      </c>
      <c r="L26" s="49">
        <v>20.191935608699001</v>
      </c>
      <c r="M26" s="49">
        <v>4.5217984813582497</v>
      </c>
      <c r="N26" s="49">
        <v>0.36374893584087897</v>
      </c>
      <c r="O26" s="26">
        <v>0.37539459090521299</v>
      </c>
      <c r="P26" s="49">
        <v>0.36374893584087897</v>
      </c>
      <c r="Q26" s="26" t="s">
        <v>190</v>
      </c>
      <c r="R26" s="26" t="s">
        <v>190</v>
      </c>
      <c r="S26" s="79"/>
      <c r="T26" s="90">
        <f t="shared" si="0"/>
        <v>9.3848647726303203E-4</v>
      </c>
      <c r="U26" s="37">
        <f t="shared" si="9"/>
        <v>10.999999999999998</v>
      </c>
      <c r="V26" s="90">
        <f t="shared" si="1"/>
        <v>0.215425305008105</v>
      </c>
      <c r="W26" s="1">
        <f t="shared" si="2"/>
        <v>2524.9999999999986</v>
      </c>
      <c r="X26" s="91">
        <f t="shared" si="3"/>
        <v>4.5217984813582496E-2</v>
      </c>
      <c r="Y26" s="1">
        <f t="shared" si="4"/>
        <v>530.00000000000045</v>
      </c>
      <c r="Z26" s="87">
        <f t="shared" si="5"/>
        <v>3.7539459090521299E-3</v>
      </c>
      <c r="AA26" s="1">
        <f t="shared" si="6"/>
        <v>44.000000000000014</v>
      </c>
      <c r="AB26" s="87"/>
      <c r="AD26" s="19">
        <f t="shared" si="7"/>
        <v>0.73466427779199739</v>
      </c>
      <c r="AE26" s="19">
        <f t="shared" si="8"/>
        <v>8611.0000000000018</v>
      </c>
    </row>
    <row r="27" spans="2:31">
      <c r="B27" s="11"/>
      <c r="C27" s="11"/>
      <c r="D27" s="11" t="s">
        <v>45</v>
      </c>
      <c r="E27" s="75">
        <v>7311</v>
      </c>
      <c r="F27" s="75">
        <v>8489</v>
      </c>
      <c r="G27" s="74">
        <v>83.887293119956226</v>
      </c>
      <c r="H27" s="49">
        <v>78.242431381788194</v>
      </c>
      <c r="I27" s="63">
        <v>0.38298454383805203</v>
      </c>
      <c r="J27" s="49">
        <v>0.329838614677818</v>
      </c>
      <c r="K27" s="63">
        <v>14.7585829571878</v>
      </c>
      <c r="L27" s="49">
        <v>20.556013664742601</v>
      </c>
      <c r="M27" s="49">
        <v>0.91642730132676797</v>
      </c>
      <c r="N27" s="49">
        <v>5.8899752621038998E-2</v>
      </c>
      <c r="O27" s="26">
        <v>5.4712077691150302E-2</v>
      </c>
      <c r="P27" s="26">
        <v>5.8899752621038998E-2</v>
      </c>
      <c r="Q27" s="26" t="s">
        <v>190</v>
      </c>
      <c r="R27" s="26" t="s">
        <v>190</v>
      </c>
      <c r="S27" s="79"/>
      <c r="T27" s="90">
        <f t="shared" si="0"/>
        <v>3.8298454383805204E-3</v>
      </c>
      <c r="U27" s="37">
        <f t="shared" si="9"/>
        <v>27.999999999999986</v>
      </c>
      <c r="V27" s="90">
        <f t="shared" si="1"/>
        <v>0.14758582957187799</v>
      </c>
      <c r="W27" s="1">
        <f t="shared" si="2"/>
        <v>1079</v>
      </c>
      <c r="X27" s="91">
        <f t="shared" si="3"/>
        <v>9.1642730132676792E-3</v>
      </c>
      <c r="Y27" s="1">
        <f t="shared" si="4"/>
        <v>67</v>
      </c>
      <c r="Z27" s="87">
        <f t="shared" si="5"/>
        <v>5.4712077691150302E-4</v>
      </c>
      <c r="AA27" s="1">
        <f t="shared" si="6"/>
        <v>3.9999999999999987</v>
      </c>
      <c r="AB27" s="87"/>
      <c r="AD27" s="19">
        <f t="shared" si="7"/>
        <v>0.8388729311995623</v>
      </c>
      <c r="AE27" s="19">
        <f t="shared" si="8"/>
        <v>6133</v>
      </c>
    </row>
    <row r="28" spans="2:31">
      <c r="B28" s="11"/>
      <c r="C28" s="11"/>
      <c r="D28" s="11" t="s">
        <v>46</v>
      </c>
      <c r="E28" s="75">
        <v>760</v>
      </c>
      <c r="F28" s="75">
        <v>688</v>
      </c>
      <c r="G28" s="74">
        <v>70.131578947368425</v>
      </c>
      <c r="H28" s="49">
        <v>69.912790697674424</v>
      </c>
      <c r="I28" s="63">
        <v>0</v>
      </c>
      <c r="J28" s="26" t="s">
        <v>190</v>
      </c>
      <c r="K28" s="63">
        <v>28.684210526315798</v>
      </c>
      <c r="L28" s="49">
        <v>27.180232558139501</v>
      </c>
      <c r="M28" s="49">
        <v>0.92105263157894701</v>
      </c>
      <c r="N28" s="49">
        <v>0.581395348837209</v>
      </c>
      <c r="O28" s="26">
        <v>0.26315789473684198</v>
      </c>
      <c r="P28" s="26">
        <v>0.581395348837209</v>
      </c>
      <c r="Q28" s="26" t="s">
        <v>190</v>
      </c>
      <c r="R28" s="26" t="s">
        <v>190</v>
      </c>
      <c r="S28" s="79"/>
      <c r="T28" s="90">
        <f t="shared" si="0"/>
        <v>0</v>
      </c>
      <c r="U28" s="37">
        <f t="shared" si="9"/>
        <v>0</v>
      </c>
      <c r="V28" s="90">
        <f t="shared" si="1"/>
        <v>0.28684210526315801</v>
      </c>
      <c r="W28" s="1">
        <f t="shared" si="2"/>
        <v>218.00000000000009</v>
      </c>
      <c r="X28" s="91">
        <f t="shared" si="3"/>
        <v>9.2105263157894694E-3</v>
      </c>
      <c r="Y28" s="1">
        <f t="shared" si="4"/>
        <v>6.9999999999999964</v>
      </c>
      <c r="Z28" s="87">
        <f t="shared" si="5"/>
        <v>2.6315789473684197E-3</v>
      </c>
      <c r="AA28" s="1">
        <f t="shared" si="6"/>
        <v>1.9999999999999989</v>
      </c>
      <c r="AB28" s="87"/>
      <c r="AD28" s="19">
        <f t="shared" si="7"/>
        <v>0.70131578947368423</v>
      </c>
      <c r="AE28" s="19">
        <f t="shared" si="8"/>
        <v>533</v>
      </c>
    </row>
    <row r="29" spans="2:31" ht="9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2:31" ht="9" customHeight="1"/>
    <row r="31" spans="2:31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</row>
    <row r="32" spans="2:31" ht="12.75" customHeight="1">
      <c r="B32" s="12" t="s">
        <v>178</v>
      </c>
      <c r="C32" s="320" t="s">
        <v>192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U32" s="49"/>
      <c r="V32" s="49"/>
      <c r="W32" s="49"/>
      <c r="X32" s="49"/>
      <c r="Y32" s="49"/>
      <c r="Z32" s="81"/>
    </row>
    <row r="33" spans="2:26" ht="12.75" customHeight="1">
      <c r="B33" s="12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U33" s="49"/>
      <c r="V33" s="49"/>
      <c r="W33" s="49"/>
      <c r="X33" s="49"/>
      <c r="Y33" s="49"/>
      <c r="Z33" s="81"/>
    </row>
    <row r="34" spans="2:26" s="12" customFormat="1" ht="12.75" customHeight="1">
      <c r="B34" s="12" t="s">
        <v>206</v>
      </c>
      <c r="U34" s="80"/>
      <c r="V34" s="80"/>
      <c r="W34" s="80"/>
      <c r="X34" s="80"/>
      <c r="Y34" s="80"/>
      <c r="Z34" s="82"/>
    </row>
    <row r="35" spans="2:26" s="12" customFormat="1" ht="12.75" customHeight="1">
      <c r="B35" s="229" t="s">
        <v>207</v>
      </c>
      <c r="U35" s="80"/>
      <c r="V35" s="80"/>
      <c r="W35" s="80"/>
      <c r="X35" s="80"/>
      <c r="Y35" s="80"/>
      <c r="Z35" s="82"/>
    </row>
    <row r="36" spans="2:26" s="12" customFormat="1" ht="12.75" customHeight="1">
      <c r="B36" s="229"/>
      <c r="U36" s="80"/>
      <c r="V36" s="80"/>
      <c r="W36" s="80"/>
      <c r="X36" s="80"/>
      <c r="Y36" s="80"/>
      <c r="Z36" s="82"/>
    </row>
    <row r="37" spans="2:26">
      <c r="U37" s="49"/>
      <c r="V37" s="49"/>
      <c r="W37" s="49"/>
      <c r="X37" s="49"/>
      <c r="Y37" s="49"/>
      <c r="Z37" s="81"/>
    </row>
    <row r="38" spans="2:26">
      <c r="U38" s="49"/>
      <c r="V38" s="49"/>
      <c r="W38" s="49"/>
      <c r="X38" s="49"/>
      <c r="Y38" s="49"/>
      <c r="Z38" s="81"/>
    </row>
    <row r="39" spans="2:26">
      <c r="U39" s="49"/>
      <c r="V39" s="49"/>
      <c r="W39" s="49"/>
      <c r="X39" s="49"/>
      <c r="Y39" s="49"/>
      <c r="Z39" s="81"/>
    </row>
    <row r="40" spans="2:26">
      <c r="U40" s="49"/>
      <c r="V40" s="49"/>
      <c r="W40" s="49"/>
      <c r="X40" s="49"/>
      <c r="Y40" s="49"/>
      <c r="Z40" s="81"/>
    </row>
    <row r="41" spans="2:26">
      <c r="U41" s="49"/>
      <c r="V41" s="49"/>
      <c r="W41" s="49"/>
      <c r="X41" s="49"/>
      <c r="Y41" s="49"/>
      <c r="Z41" s="81"/>
    </row>
    <row r="42" spans="2:26">
      <c r="U42" s="49"/>
      <c r="V42" s="49"/>
      <c r="W42" s="49"/>
      <c r="X42" s="49"/>
      <c r="Y42" s="49"/>
      <c r="Z42" s="81"/>
    </row>
    <row r="43" spans="2:26">
      <c r="U43" s="49"/>
      <c r="V43" s="49"/>
      <c r="W43" s="49"/>
      <c r="X43" s="49"/>
      <c r="Y43" s="49"/>
      <c r="Z43" s="81"/>
    </row>
    <row r="44" spans="2:26">
      <c r="B44" s="56"/>
      <c r="U44" s="49"/>
      <c r="V44" s="49"/>
      <c r="W44" s="49"/>
      <c r="X44" s="49"/>
      <c r="Y44" s="49"/>
      <c r="Z44" s="81"/>
    </row>
    <row r="45" spans="2:26">
      <c r="U45" s="49"/>
      <c r="V45" s="49"/>
      <c r="W45" s="49"/>
      <c r="X45" s="49"/>
      <c r="Y45" s="49"/>
      <c r="Z45" s="81"/>
    </row>
    <row r="46" spans="2:26">
      <c r="B46" s="83"/>
      <c r="C46" s="11"/>
      <c r="U46" s="49"/>
      <c r="V46" s="49"/>
      <c r="W46" s="49"/>
      <c r="X46" s="49"/>
      <c r="Y46" s="49"/>
      <c r="Z46" s="81"/>
    </row>
    <row r="47" spans="2:26">
      <c r="C47" s="11"/>
      <c r="U47" s="49"/>
      <c r="V47" s="49"/>
      <c r="W47" s="49"/>
      <c r="X47" s="49"/>
      <c r="Y47" s="49"/>
      <c r="Z47" s="81"/>
    </row>
    <row r="48" spans="2:26">
      <c r="C48" s="11"/>
      <c r="U48" s="49"/>
      <c r="V48" s="49"/>
      <c r="W48" s="49"/>
      <c r="X48" s="49"/>
      <c r="Y48" s="49"/>
      <c r="Z48" s="81"/>
    </row>
    <row r="49" spans="3:26">
      <c r="C49" s="11"/>
      <c r="U49" s="49"/>
      <c r="V49" s="49"/>
      <c r="W49" s="49"/>
      <c r="X49" s="49"/>
      <c r="Y49" s="49"/>
      <c r="Z49" s="81"/>
    </row>
    <row r="50" spans="3:26">
      <c r="C50" s="11"/>
      <c r="U50" s="49"/>
      <c r="V50" s="49"/>
      <c r="W50" s="49"/>
      <c r="X50" s="49"/>
      <c r="Y50" s="49"/>
      <c r="Z50" s="81"/>
    </row>
    <row r="51" spans="3:26">
      <c r="C51" s="11"/>
      <c r="U51" s="49"/>
      <c r="V51" s="49"/>
      <c r="W51" s="49"/>
      <c r="X51" s="49"/>
      <c r="Y51" s="49"/>
      <c r="Z51" s="81"/>
    </row>
    <row r="52" spans="3:26">
      <c r="C52" s="11"/>
      <c r="U52" s="49"/>
      <c r="V52" s="49"/>
      <c r="W52" s="49"/>
      <c r="X52" s="49"/>
      <c r="Y52" s="49"/>
      <c r="Z52" s="81"/>
    </row>
    <row r="53" spans="3:26">
      <c r="C53" s="11"/>
      <c r="U53" s="49"/>
      <c r="V53" s="49"/>
      <c r="W53" s="49"/>
      <c r="X53" s="49"/>
      <c r="Y53" s="49"/>
      <c r="Z53" s="81"/>
    </row>
    <row r="54" spans="3:26">
      <c r="C54" s="11"/>
      <c r="U54" s="49"/>
      <c r="V54" s="49"/>
      <c r="W54" s="49"/>
      <c r="X54" s="49"/>
      <c r="Y54" s="49"/>
      <c r="Z54" s="81"/>
    </row>
    <row r="55" spans="3:26">
      <c r="C55" s="11"/>
      <c r="U55" s="49"/>
      <c r="V55" s="49"/>
      <c r="W55" s="49"/>
      <c r="X55" s="49"/>
      <c r="Y55" s="49"/>
      <c r="Z55" s="81"/>
    </row>
    <row r="56" spans="3:26">
      <c r="C56" s="11"/>
      <c r="U56" s="49"/>
      <c r="V56" s="49"/>
      <c r="W56" s="49"/>
      <c r="X56" s="49"/>
      <c r="Y56" s="49"/>
      <c r="Z56" s="81"/>
    </row>
    <row r="57" spans="3:26">
      <c r="C57" s="11"/>
      <c r="U57" s="49"/>
      <c r="V57" s="49"/>
      <c r="W57" s="49"/>
      <c r="X57" s="49"/>
      <c r="Y57" s="49"/>
      <c r="Z57" s="81"/>
    </row>
    <row r="58" spans="3:26">
      <c r="C58" s="11"/>
      <c r="U58" s="49"/>
      <c r="V58" s="49"/>
      <c r="W58" s="49"/>
      <c r="X58" s="49"/>
      <c r="Y58" s="49"/>
      <c r="Z58" s="81"/>
    </row>
    <row r="59" spans="3:26">
      <c r="C59" s="11"/>
      <c r="U59" s="49"/>
      <c r="V59" s="49"/>
      <c r="W59" s="49"/>
      <c r="X59" s="49"/>
      <c r="Y59" s="49"/>
      <c r="Z59" s="81"/>
    </row>
    <row r="60" spans="3:26">
      <c r="C60" s="1" t="s">
        <v>156</v>
      </c>
      <c r="D60" s="1" t="s">
        <v>158</v>
      </c>
      <c r="E60" s="1" t="s">
        <v>90</v>
      </c>
      <c r="F60" s="1" t="s">
        <v>157</v>
      </c>
      <c r="G60" s="1" t="s">
        <v>91</v>
      </c>
      <c r="U60" s="49"/>
      <c r="V60" s="49"/>
      <c r="W60" s="49"/>
      <c r="X60" s="49"/>
      <c r="Y60" s="49"/>
      <c r="Z60" s="81"/>
    </row>
    <row r="61" spans="3:26">
      <c r="C61" s="74">
        <f>D86/J86*100</f>
        <v>82.641089273448415</v>
      </c>
      <c r="D61" s="49">
        <f>(F86/J86)*100</f>
        <v>15.102147082936328</v>
      </c>
      <c r="E61" s="49">
        <f>(G86/J86)*100</f>
        <v>1.8180408145177369</v>
      </c>
      <c r="F61" s="49">
        <f>(E86/J86)*100</f>
        <v>0.14291728523631203</v>
      </c>
      <c r="G61" s="49">
        <f>((H86+I86)/J86)*100</f>
        <v>0.29580554386120406</v>
      </c>
      <c r="U61" s="49"/>
      <c r="V61" s="49"/>
      <c r="W61" s="49"/>
      <c r="X61" s="49"/>
      <c r="Y61" s="49"/>
      <c r="Z61" s="81"/>
    </row>
    <row r="62" spans="3:26">
      <c r="U62" s="49"/>
      <c r="V62" s="49"/>
      <c r="W62" s="49"/>
      <c r="X62" s="49"/>
      <c r="Y62" s="49"/>
      <c r="Z62" s="81"/>
    </row>
    <row r="63" spans="3:26">
      <c r="C63" s="1" t="s">
        <v>156</v>
      </c>
      <c r="D63" s="1" t="s">
        <v>158</v>
      </c>
      <c r="E63" s="1" t="s">
        <v>90</v>
      </c>
      <c r="F63" s="1" t="s">
        <v>157</v>
      </c>
      <c r="G63" s="1" t="s">
        <v>91</v>
      </c>
      <c r="U63" s="49"/>
      <c r="V63" s="49"/>
      <c r="W63" s="49"/>
      <c r="X63" s="49"/>
      <c r="Y63" s="49"/>
      <c r="Z63" s="81"/>
    </row>
    <row r="64" spans="3:26">
      <c r="C64" s="74">
        <f>(N86/T86)*100</f>
        <v>80.779502688991599</v>
      </c>
      <c r="D64" s="49">
        <f>(P86/T86)*100</f>
        <v>16.752234728844769</v>
      </c>
      <c r="E64" s="49">
        <f>(Q86/T86)*100</f>
        <v>1.9829026475286886</v>
      </c>
      <c r="F64" s="49">
        <f>(O86/T86)*100</f>
        <v>0.17011987658687089</v>
      </c>
      <c r="G64" s="49">
        <f>((R86+S86)/T86)*100</f>
        <v>0.31524005804807254</v>
      </c>
      <c r="H64" s="81"/>
      <c r="U64" s="49"/>
      <c r="V64" s="49"/>
      <c r="W64" s="49"/>
      <c r="X64" s="49"/>
      <c r="Y64" s="49"/>
      <c r="Z64" s="81"/>
    </row>
    <row r="65" spans="1:40">
      <c r="C65" s="49"/>
      <c r="D65" s="49"/>
      <c r="E65" s="49"/>
      <c r="F65" s="49"/>
      <c r="G65" s="49"/>
      <c r="H65" s="81"/>
      <c r="U65" s="49"/>
      <c r="V65" s="49"/>
      <c r="W65" s="49"/>
      <c r="X65" s="49"/>
      <c r="Y65" s="49"/>
      <c r="Z65" s="81"/>
    </row>
    <row r="66" spans="1:40">
      <c r="U66" s="49"/>
      <c r="V66" s="49"/>
      <c r="W66" s="49"/>
      <c r="X66" s="49"/>
      <c r="Y66" s="49"/>
      <c r="Z66" s="81"/>
    </row>
    <row r="67" spans="1:40">
      <c r="D67">
        <v>833077</v>
      </c>
      <c r="E67"/>
      <c r="F67">
        <v>26144</v>
      </c>
      <c r="G67"/>
      <c r="H67">
        <v>411693</v>
      </c>
      <c r="I67"/>
      <c r="J67">
        <v>89456</v>
      </c>
      <c r="K67"/>
      <c r="L67">
        <v>4260</v>
      </c>
      <c r="M67"/>
      <c r="N67">
        <v>109</v>
      </c>
      <c r="U67" s="49"/>
      <c r="V67" s="49"/>
      <c r="W67" s="49" t="s">
        <v>208</v>
      </c>
      <c r="X67" s="49" t="s">
        <v>4</v>
      </c>
      <c r="Y67" s="49"/>
      <c r="Z67" s="81"/>
      <c r="AC67" s="1" t="s">
        <v>209</v>
      </c>
      <c r="AD67" s="1" t="s">
        <v>156</v>
      </c>
      <c r="AE67" s="1" t="s">
        <v>157</v>
      </c>
      <c r="AF67" s="1" t="s">
        <v>158</v>
      </c>
      <c r="AG67" s="1" t="s">
        <v>90</v>
      </c>
      <c r="AH67" s="1" t="s">
        <v>210</v>
      </c>
      <c r="AJ67" s="1" t="s">
        <v>156</v>
      </c>
      <c r="AK67" s="1" t="s">
        <v>157</v>
      </c>
      <c r="AL67" s="1" t="s">
        <v>158</v>
      </c>
      <c r="AM67" s="1" t="s">
        <v>90</v>
      </c>
    </row>
    <row r="68" spans="1:40">
      <c r="A68" s="1" t="s">
        <v>249</v>
      </c>
      <c r="B68"/>
      <c r="C68"/>
      <c r="D68">
        <v>1</v>
      </c>
      <c r="E68">
        <v>2</v>
      </c>
      <c r="F68">
        <v>3</v>
      </c>
      <c r="G68">
        <v>4</v>
      </c>
      <c r="H68">
        <v>5</v>
      </c>
      <c r="I68">
        <v>9</v>
      </c>
      <c r="K68" s="1" t="s">
        <v>250</v>
      </c>
      <c r="L68"/>
      <c r="M68"/>
      <c r="N68">
        <v>1</v>
      </c>
      <c r="O68">
        <v>2</v>
      </c>
      <c r="P68">
        <v>3</v>
      </c>
      <c r="Q68">
        <v>4</v>
      </c>
      <c r="R68">
        <v>5</v>
      </c>
      <c r="S68">
        <v>9</v>
      </c>
      <c r="T68"/>
      <c r="U68" s="49"/>
      <c r="V68" s="49" t="s">
        <v>211</v>
      </c>
      <c r="W68" s="88">
        <f>SUM(D86:F86)</f>
        <v>176707.99999999997</v>
      </c>
      <c r="X68" s="88">
        <f>SUM(N86:P86)</f>
        <v>160233</v>
      </c>
      <c r="Y68" s="49"/>
      <c r="Z68" s="81"/>
      <c r="AA68" t="s">
        <v>122</v>
      </c>
      <c r="AB68">
        <f t="shared" ref="AB68:AB84" si="10">SUM(AC68,AH68)</f>
        <v>13681.000000000015</v>
      </c>
      <c r="AC68" s="1">
        <f t="shared" ref="AC68:AC84" si="11">SUM(D69:F69)</f>
        <v>13078.000000000015</v>
      </c>
      <c r="AD68" s="1">
        <f>D69</f>
        <v>7604.00000000001</v>
      </c>
      <c r="AE68" s="1">
        <f>E69</f>
        <v>71.000000000000014</v>
      </c>
      <c r="AF68" s="1">
        <f t="array" ref="AF68:AF84">F69:F85</f>
        <v>5403.0000000000055</v>
      </c>
      <c r="AG68" s="89">
        <f t="shared" ref="AG68:AG84" si="12">(G69)</f>
        <v>577.99999999999966</v>
      </c>
      <c r="AH68" s="1">
        <f t="shared" ref="AH68:AH84" si="13">SUM(G69:I69)</f>
        <v>602.99999999999966</v>
      </c>
      <c r="AI68" s="19">
        <f t="shared" ref="AI68:AI84" si="14">(AC68/AB68)*100</f>
        <v>95.592427454133471</v>
      </c>
      <c r="AJ68" s="19">
        <f>(AD68/AB68)*100</f>
        <v>55.580732402602159</v>
      </c>
      <c r="AK68" s="19">
        <f t="shared" ref="AK68:AK85" si="15">(AE68/AB68)*100</f>
        <v>0.51896791170236056</v>
      </c>
      <c r="AL68" s="19">
        <f t="shared" ref="AL68:AL85" si="16">(AF68/AB68)*100</f>
        <v>39.492727139828958</v>
      </c>
      <c r="AM68" s="19">
        <f>(AG68/AB68)*100</f>
        <v>4.2248373656896359</v>
      </c>
      <c r="AN68" s="19">
        <f t="shared" ref="AN68:AN84" si="17">(AH68/AB68)*100</f>
        <v>4.4075725458665236</v>
      </c>
    </row>
    <row r="69" spans="1:40">
      <c r="B69" t="s">
        <v>122</v>
      </c>
      <c r="C69"/>
      <c r="D69" s="94">
        <v>7604.00000000001</v>
      </c>
      <c r="E69" s="37">
        <f t="shared" ref="E69:E85" si="18">E12*T12</f>
        <v>71.000000000000014</v>
      </c>
      <c r="F69">
        <f t="shared" ref="F69:F85" si="19">E12*V12</f>
        <v>5403.0000000000055</v>
      </c>
      <c r="G69">
        <f t="shared" ref="G69:G85" si="20">E12*X12</f>
        <v>577.99999999999966</v>
      </c>
      <c r="H69">
        <v>25</v>
      </c>
      <c r="I69">
        <v>0</v>
      </c>
      <c r="J69" s="258">
        <v>13681</v>
      </c>
      <c r="L69" t="s">
        <v>122</v>
      </c>
      <c r="M69"/>
      <c r="N69" s="95">
        <v>13968</v>
      </c>
      <c r="O69" s="96">
        <v>69</v>
      </c>
      <c r="P69" s="96">
        <v>5510</v>
      </c>
      <c r="Q69" s="96">
        <v>568</v>
      </c>
      <c r="R69" s="96">
        <v>32</v>
      </c>
      <c r="S69">
        <v>0</v>
      </c>
      <c r="T69" s="259">
        <v>20234</v>
      </c>
      <c r="U69" s="49"/>
      <c r="V69" s="49" t="s">
        <v>210</v>
      </c>
      <c r="W69" s="88">
        <f>SUM(G86:I86)</f>
        <v>3815.9999999999995</v>
      </c>
      <c r="X69" s="88">
        <f>SUM(Q86:S86)</f>
        <v>3769</v>
      </c>
      <c r="Y69" s="49"/>
      <c r="Z69" s="81"/>
      <c r="AA69" t="s">
        <v>124</v>
      </c>
      <c r="AB69">
        <f t="shared" si="10"/>
        <v>7238.9999999999973</v>
      </c>
      <c r="AC69" s="1">
        <f t="shared" si="11"/>
        <v>6873.9999999999973</v>
      </c>
      <c r="AD69" s="1">
        <f t="shared" ref="AD69:AE84" si="21">D70</f>
        <v>4943</v>
      </c>
      <c r="AE69" s="1">
        <f t="shared" si="21"/>
        <v>12.000000000000016</v>
      </c>
      <c r="AF69" s="1">
        <v>1918.9999999999973</v>
      </c>
      <c r="AG69" s="89">
        <f t="shared" si="12"/>
        <v>338.00000000000011</v>
      </c>
      <c r="AH69" s="1">
        <f t="shared" si="13"/>
        <v>365.00000000000011</v>
      </c>
      <c r="AI69" s="19">
        <f t="shared" si="14"/>
        <v>94.95786710871667</v>
      </c>
      <c r="AJ69" s="19">
        <f t="shared" ref="AJ69:AJ85" si="22">(AD69/AB69)*100</f>
        <v>68.282912004420524</v>
      </c>
      <c r="AK69" s="19">
        <f t="shared" si="15"/>
        <v>0.16576875259013704</v>
      </c>
      <c r="AL69" s="19">
        <f t="shared" si="16"/>
        <v>26.50918635170601</v>
      </c>
      <c r="AM69" s="19">
        <f t="shared" ref="AM69:AM85" si="23">(AG69/AB69)*100</f>
        <v>4.6691531979555219</v>
      </c>
      <c r="AN69" s="19">
        <f t="shared" si="17"/>
        <v>5.0421328912833294</v>
      </c>
    </row>
    <row r="70" spans="1:40">
      <c r="B70" t="s">
        <v>124</v>
      </c>
      <c r="C70"/>
      <c r="D70" s="94">
        <v>4943</v>
      </c>
      <c r="E70" s="37">
        <f t="shared" si="18"/>
        <v>12.000000000000016</v>
      </c>
      <c r="F70">
        <f t="shared" si="19"/>
        <v>1918.9999999999973</v>
      </c>
      <c r="G70">
        <f t="shared" si="20"/>
        <v>338.00000000000011</v>
      </c>
      <c r="H70">
        <v>26</v>
      </c>
      <c r="I70">
        <v>1</v>
      </c>
      <c r="J70" s="258">
        <v>7239</v>
      </c>
      <c r="L70" t="s">
        <v>124</v>
      </c>
      <c r="M70"/>
      <c r="N70" s="95">
        <v>4955</v>
      </c>
      <c r="O70" s="96">
        <v>17</v>
      </c>
      <c r="P70" s="96">
        <v>1956</v>
      </c>
      <c r="Q70" s="96">
        <v>335</v>
      </c>
      <c r="R70" s="96">
        <v>24</v>
      </c>
      <c r="S70">
        <v>1</v>
      </c>
      <c r="T70" s="259">
        <v>7337</v>
      </c>
      <c r="U70" s="49"/>
      <c r="V70" s="49"/>
      <c r="W70" s="88">
        <f>SUM(W68:W69)</f>
        <v>180523.99999999997</v>
      </c>
      <c r="X70" s="88">
        <f>SUM(X68:X69)</f>
        <v>164002</v>
      </c>
      <c r="Y70" s="49"/>
      <c r="Z70" s="81"/>
      <c r="AA70" t="s">
        <v>126</v>
      </c>
      <c r="AB70">
        <f t="shared" si="10"/>
        <v>5120</v>
      </c>
      <c r="AC70" s="1">
        <f t="shared" si="11"/>
        <v>5098</v>
      </c>
      <c r="AD70" s="1">
        <f t="shared" si="21"/>
        <v>4690</v>
      </c>
      <c r="AE70" s="1">
        <f t="shared" si="21"/>
        <v>2</v>
      </c>
      <c r="AF70" s="1">
        <v>406</v>
      </c>
      <c r="AG70" s="89">
        <f t="shared" si="12"/>
        <v>12</v>
      </c>
      <c r="AH70" s="1">
        <f t="shared" si="13"/>
        <v>22</v>
      </c>
      <c r="AI70" s="19">
        <f t="shared" si="14"/>
        <v>99.5703125</v>
      </c>
      <c r="AJ70" s="19">
        <f t="shared" si="22"/>
        <v>91.6015625</v>
      </c>
      <c r="AK70" s="19">
        <f t="shared" si="15"/>
        <v>3.90625E-2</v>
      </c>
      <c r="AL70" s="19">
        <f t="shared" si="16"/>
        <v>7.9296875</v>
      </c>
      <c r="AM70" s="19">
        <f t="shared" si="23"/>
        <v>0.234375</v>
      </c>
      <c r="AN70" s="19">
        <f t="shared" si="17"/>
        <v>0.42968750000000006</v>
      </c>
    </row>
    <row r="71" spans="1:40">
      <c r="B71" t="s">
        <v>126</v>
      </c>
      <c r="C71"/>
      <c r="D71" s="94">
        <v>4690</v>
      </c>
      <c r="E71" s="37">
        <f t="shared" si="18"/>
        <v>2</v>
      </c>
      <c r="F71">
        <f t="shared" si="19"/>
        <v>406</v>
      </c>
      <c r="G71">
        <f t="shared" si="20"/>
        <v>12</v>
      </c>
      <c r="H71">
        <v>10</v>
      </c>
      <c r="I71">
        <v>0</v>
      </c>
      <c r="J71" s="258">
        <v>5120</v>
      </c>
      <c r="L71" t="s">
        <v>126</v>
      </c>
      <c r="M71"/>
      <c r="N71" s="95">
        <v>5065</v>
      </c>
      <c r="O71" s="96">
        <v>3</v>
      </c>
      <c r="P71" s="96">
        <v>412</v>
      </c>
      <c r="Q71" s="96">
        <v>20</v>
      </c>
      <c r="R71" s="96">
        <v>10</v>
      </c>
      <c r="S71">
        <v>0</v>
      </c>
      <c r="T71" s="259">
        <v>5516</v>
      </c>
      <c r="U71" s="49"/>
      <c r="V71" s="49"/>
      <c r="W71" s="49"/>
      <c r="X71" s="49"/>
      <c r="Y71" s="49"/>
      <c r="Z71" s="81"/>
      <c r="AA71" t="s">
        <v>128</v>
      </c>
      <c r="AB71">
        <f t="shared" si="10"/>
        <v>2994.9999999999986</v>
      </c>
      <c r="AC71" s="1">
        <f t="shared" si="11"/>
        <v>2870.9999999999986</v>
      </c>
      <c r="AD71" s="1">
        <f t="shared" si="21"/>
        <v>1632</v>
      </c>
      <c r="AE71" s="1">
        <f t="shared" si="21"/>
        <v>2</v>
      </c>
      <c r="AF71" s="1">
        <v>1236.9999999999986</v>
      </c>
      <c r="AG71" s="89">
        <f t="shared" si="12"/>
        <v>111.99999999999996</v>
      </c>
      <c r="AH71" s="1">
        <f t="shared" si="13"/>
        <v>123.99999999999996</v>
      </c>
      <c r="AI71" s="19">
        <f t="shared" si="14"/>
        <v>95.859766277128543</v>
      </c>
      <c r="AJ71" s="19">
        <f t="shared" si="22"/>
        <v>54.4908180300501</v>
      </c>
      <c r="AK71" s="19">
        <f t="shared" si="15"/>
        <v>6.6777963272120239E-2</v>
      </c>
      <c r="AL71" s="19">
        <f t="shared" si="16"/>
        <v>41.302170283806319</v>
      </c>
      <c r="AM71" s="19">
        <f t="shared" si="23"/>
        <v>3.7395659432387318</v>
      </c>
      <c r="AN71" s="19">
        <f t="shared" si="17"/>
        <v>4.1402337228714527</v>
      </c>
    </row>
    <row r="72" spans="1:40">
      <c r="B72" t="s">
        <v>128</v>
      </c>
      <c r="C72"/>
      <c r="D72" s="94">
        <v>1632</v>
      </c>
      <c r="E72" s="37">
        <f t="shared" si="18"/>
        <v>2</v>
      </c>
      <c r="F72">
        <f t="shared" si="19"/>
        <v>1236.9999999999986</v>
      </c>
      <c r="G72">
        <f t="shared" si="20"/>
        <v>111.99999999999996</v>
      </c>
      <c r="H72">
        <v>12</v>
      </c>
      <c r="I72">
        <v>0</v>
      </c>
      <c r="J72" s="258">
        <v>2995</v>
      </c>
      <c r="L72" t="s">
        <v>128</v>
      </c>
      <c r="M72"/>
      <c r="N72" s="95">
        <v>3953</v>
      </c>
      <c r="O72" s="96">
        <v>1</v>
      </c>
      <c r="P72" s="96">
        <v>1113</v>
      </c>
      <c r="Q72" s="96">
        <v>111</v>
      </c>
      <c r="R72" s="96">
        <v>14</v>
      </c>
      <c r="S72">
        <v>0</v>
      </c>
      <c r="T72" s="259">
        <v>5072</v>
      </c>
      <c r="U72" s="49"/>
      <c r="V72" s="49" t="s">
        <v>211</v>
      </c>
      <c r="W72" s="49">
        <f>(W68/W70)*100</f>
        <v>97.88615364162105</v>
      </c>
      <c r="X72" s="49">
        <f>(X68/X70)*100</f>
        <v>97.701857294423235</v>
      </c>
      <c r="Y72" s="49"/>
      <c r="Z72" s="81"/>
      <c r="AA72" t="s">
        <v>130</v>
      </c>
      <c r="AB72">
        <f t="shared" si="10"/>
        <v>3695</v>
      </c>
      <c r="AC72" s="1">
        <f t="shared" si="11"/>
        <v>3679</v>
      </c>
      <c r="AD72" s="1">
        <f t="shared" si="21"/>
        <v>3334</v>
      </c>
      <c r="AE72" s="1">
        <f t="shared" si="21"/>
        <v>16.999999999999993</v>
      </c>
      <c r="AF72" s="1">
        <v>328.00000000000011</v>
      </c>
      <c r="AG72" s="89">
        <f t="shared" si="12"/>
        <v>13.999999999999995</v>
      </c>
      <c r="AH72" s="1">
        <f t="shared" si="13"/>
        <v>15.999999999999995</v>
      </c>
      <c r="AI72" s="19">
        <f t="shared" si="14"/>
        <v>99.566982408660351</v>
      </c>
      <c r="AJ72" s="19">
        <f t="shared" si="22"/>
        <v>90.230040595399188</v>
      </c>
      <c r="AK72" s="19">
        <f t="shared" si="15"/>
        <v>0.46008119079837601</v>
      </c>
      <c r="AL72" s="19">
        <f t="shared" si="16"/>
        <v>8.8768606224627895</v>
      </c>
      <c r="AM72" s="19">
        <f t="shared" si="23"/>
        <v>0.37889039242219202</v>
      </c>
      <c r="AN72" s="19">
        <f t="shared" si="17"/>
        <v>0.43301759133964801</v>
      </c>
    </row>
    <row r="73" spans="1:40">
      <c r="B73" t="s">
        <v>130</v>
      </c>
      <c r="C73"/>
      <c r="D73" s="94">
        <v>3334</v>
      </c>
      <c r="E73" s="37">
        <f t="shared" si="18"/>
        <v>16.999999999999993</v>
      </c>
      <c r="F73">
        <f t="shared" si="19"/>
        <v>328.00000000000011</v>
      </c>
      <c r="G73">
        <f t="shared" si="20"/>
        <v>13.999999999999995</v>
      </c>
      <c r="H73">
        <v>1</v>
      </c>
      <c r="I73">
        <v>1</v>
      </c>
      <c r="J73" s="258">
        <v>3695</v>
      </c>
      <c r="L73" t="s">
        <v>130</v>
      </c>
      <c r="M73"/>
      <c r="N73" s="95">
        <v>4268</v>
      </c>
      <c r="O73" s="96">
        <v>28</v>
      </c>
      <c r="P73" s="96">
        <v>343</v>
      </c>
      <c r="Q73" s="96">
        <v>14</v>
      </c>
      <c r="R73" s="98">
        <v>1</v>
      </c>
      <c r="S73">
        <v>1</v>
      </c>
      <c r="T73" s="259">
        <v>4572</v>
      </c>
      <c r="U73" s="49"/>
      <c r="V73" s="49" t="s">
        <v>210</v>
      </c>
      <c r="W73" s="49">
        <f>(W69/W70)*100</f>
        <v>2.1138463583789413</v>
      </c>
      <c r="X73" s="49">
        <f>(X69/X70)*100</f>
        <v>2.2981427055767609</v>
      </c>
      <c r="Y73" s="49"/>
      <c r="Z73" s="81"/>
      <c r="AA73" t="s">
        <v>132</v>
      </c>
      <c r="AB73">
        <f t="shared" si="10"/>
        <v>46307</v>
      </c>
      <c r="AC73" s="1">
        <f t="shared" si="11"/>
        <v>46026</v>
      </c>
      <c r="AD73" s="1">
        <f t="shared" si="21"/>
        <v>45043</v>
      </c>
      <c r="AE73" s="1">
        <f t="shared" si="21"/>
        <v>23.000000000000014</v>
      </c>
      <c r="AF73" s="1">
        <v>959.99999999999864</v>
      </c>
      <c r="AG73" s="89">
        <f t="shared" si="12"/>
        <v>32.000000000000021</v>
      </c>
      <c r="AH73" s="1">
        <f t="shared" si="13"/>
        <v>281</v>
      </c>
      <c r="AI73" s="19">
        <f t="shared" si="14"/>
        <v>99.3931802967154</v>
      </c>
      <c r="AJ73" s="19">
        <f t="shared" si="22"/>
        <v>97.270391085581011</v>
      </c>
      <c r="AK73" s="19">
        <f t="shared" si="15"/>
        <v>4.9668516638953102E-2</v>
      </c>
      <c r="AL73" s="19">
        <f t="shared" si="16"/>
        <v>2.0731206944954299</v>
      </c>
      <c r="AM73" s="19">
        <f t="shared" si="23"/>
        <v>6.9104023149847801E-2</v>
      </c>
      <c r="AN73" s="19">
        <f t="shared" si="17"/>
        <v>0.60681970328460066</v>
      </c>
    </row>
    <row r="74" spans="1:40">
      <c r="B74" t="s">
        <v>132</v>
      </c>
      <c r="C74"/>
      <c r="D74" s="94">
        <v>45043</v>
      </c>
      <c r="E74" s="37">
        <f t="shared" si="18"/>
        <v>23.000000000000014</v>
      </c>
      <c r="F74">
        <f t="shared" si="19"/>
        <v>959.99999999999864</v>
      </c>
      <c r="G74">
        <f t="shared" si="20"/>
        <v>32.000000000000021</v>
      </c>
      <c r="H74">
        <v>246</v>
      </c>
      <c r="I74">
        <v>3</v>
      </c>
      <c r="J74" s="258">
        <v>46307</v>
      </c>
      <c r="L74" t="s">
        <v>132</v>
      </c>
      <c r="M74"/>
      <c r="N74" s="95">
        <v>22409</v>
      </c>
      <c r="O74" s="96">
        <v>22</v>
      </c>
      <c r="P74" s="96">
        <v>1077</v>
      </c>
      <c r="Q74" s="96">
        <v>37</v>
      </c>
      <c r="R74" s="98">
        <v>218</v>
      </c>
      <c r="S74">
        <v>3</v>
      </c>
      <c r="T74" s="259">
        <v>23896</v>
      </c>
      <c r="U74" s="49"/>
      <c r="V74" s="49"/>
      <c r="W74" s="49"/>
      <c r="X74" s="49"/>
      <c r="Y74" s="49"/>
      <c r="Z74" s="81"/>
      <c r="AA74" t="s">
        <v>134</v>
      </c>
      <c r="AB74">
        <f t="shared" si="10"/>
        <v>7772.0000000000036</v>
      </c>
      <c r="AC74" s="1">
        <f t="shared" si="11"/>
        <v>7691.0000000000036</v>
      </c>
      <c r="AD74" s="1">
        <f t="shared" si="21"/>
        <v>5975</v>
      </c>
      <c r="AE74" s="1">
        <f t="shared" si="21"/>
        <v>8.9999999999999627</v>
      </c>
      <c r="AF74" s="1">
        <v>1707.0000000000039</v>
      </c>
      <c r="AG74" s="89">
        <f t="shared" si="12"/>
        <v>80.999999999999901</v>
      </c>
      <c r="AH74" s="1">
        <f t="shared" si="13"/>
        <v>80.999999999999901</v>
      </c>
      <c r="AI74" s="19">
        <f t="shared" si="14"/>
        <v>98.957797220792585</v>
      </c>
      <c r="AJ74" s="19">
        <f t="shared" si="22"/>
        <v>76.878538342768877</v>
      </c>
      <c r="AK74" s="19">
        <f t="shared" si="15"/>
        <v>0.11580030880082293</v>
      </c>
      <c r="AL74" s="19">
        <f t="shared" si="16"/>
        <v>21.96345856922289</v>
      </c>
      <c r="AM74" s="19">
        <f t="shared" si="23"/>
        <v>1.0422027792074093</v>
      </c>
      <c r="AN74" s="19">
        <f t="shared" si="17"/>
        <v>1.0422027792074093</v>
      </c>
    </row>
    <row r="75" spans="1:40">
      <c r="B75" t="s">
        <v>134</v>
      </c>
      <c r="C75"/>
      <c r="D75" s="94">
        <v>5975</v>
      </c>
      <c r="E75" s="37">
        <f t="shared" si="18"/>
        <v>8.9999999999999627</v>
      </c>
      <c r="F75">
        <f t="shared" si="19"/>
        <v>1707.0000000000039</v>
      </c>
      <c r="G75">
        <f t="shared" si="20"/>
        <v>80.999999999999901</v>
      </c>
      <c r="H75" s="257">
        <v>0</v>
      </c>
      <c r="I75">
        <v>0</v>
      </c>
      <c r="J75" s="258">
        <v>7772</v>
      </c>
      <c r="L75" t="s">
        <v>134</v>
      </c>
      <c r="M75"/>
      <c r="N75" s="95">
        <v>4349</v>
      </c>
      <c r="O75" s="96">
        <v>9</v>
      </c>
      <c r="P75" s="96">
        <v>1548</v>
      </c>
      <c r="Q75" s="96">
        <v>82</v>
      </c>
      <c r="R75" s="98">
        <v>1</v>
      </c>
      <c r="S75">
        <v>0</v>
      </c>
      <c r="T75" s="259">
        <v>5737</v>
      </c>
      <c r="U75" s="49"/>
      <c r="V75" s="49"/>
      <c r="W75" s="49"/>
      <c r="X75" s="49"/>
      <c r="Y75" s="49"/>
      <c r="Z75" s="81"/>
      <c r="AA75" t="s">
        <v>136</v>
      </c>
      <c r="AB75">
        <f t="shared" si="10"/>
        <v>6250</v>
      </c>
      <c r="AC75" s="1">
        <f t="shared" si="11"/>
        <v>5786</v>
      </c>
      <c r="AD75" s="1">
        <f t="shared" si="21"/>
        <v>4708</v>
      </c>
      <c r="AE75" s="1">
        <f t="shared" si="21"/>
        <v>10.999999999999998</v>
      </c>
      <c r="AF75" s="1">
        <v>1067</v>
      </c>
      <c r="AG75" s="89">
        <f t="shared" si="12"/>
        <v>441</v>
      </c>
      <c r="AH75" s="1">
        <f t="shared" si="13"/>
        <v>464</v>
      </c>
      <c r="AI75" s="19">
        <f t="shared" si="14"/>
        <v>92.576000000000008</v>
      </c>
      <c r="AJ75" s="19">
        <f t="shared" si="22"/>
        <v>75.327999999999989</v>
      </c>
      <c r="AK75" s="19">
        <f t="shared" si="15"/>
        <v>0.17599999999999996</v>
      </c>
      <c r="AL75" s="19">
        <f t="shared" si="16"/>
        <v>17.072000000000003</v>
      </c>
      <c r="AM75" s="19">
        <f t="shared" si="23"/>
        <v>7.056</v>
      </c>
      <c r="AN75" s="19">
        <f t="shared" si="17"/>
        <v>7.4240000000000004</v>
      </c>
    </row>
    <row r="76" spans="1:40">
      <c r="B76" t="s">
        <v>136</v>
      </c>
      <c r="C76"/>
      <c r="D76" s="94">
        <v>4708</v>
      </c>
      <c r="E76" s="37">
        <f t="shared" si="18"/>
        <v>10.999999999999998</v>
      </c>
      <c r="F76">
        <f t="shared" si="19"/>
        <v>1067</v>
      </c>
      <c r="G76">
        <f t="shared" si="20"/>
        <v>441</v>
      </c>
      <c r="H76">
        <v>23</v>
      </c>
      <c r="I76">
        <v>0</v>
      </c>
      <c r="J76" s="258">
        <v>6250</v>
      </c>
      <c r="L76" t="s">
        <v>136</v>
      </c>
      <c r="M76"/>
      <c r="N76" s="95">
        <v>4463</v>
      </c>
      <c r="O76" s="96">
        <v>20</v>
      </c>
      <c r="P76" s="96">
        <v>1089</v>
      </c>
      <c r="Q76" s="96">
        <v>439</v>
      </c>
      <c r="R76" s="96">
        <v>23</v>
      </c>
      <c r="S76">
        <v>0</v>
      </c>
      <c r="T76" s="259">
        <v>6045</v>
      </c>
      <c r="AA76" t="s">
        <v>138</v>
      </c>
      <c r="AB76">
        <f t="shared" si="10"/>
        <v>2698.0000000000005</v>
      </c>
      <c r="AC76" s="1">
        <f t="shared" si="11"/>
        <v>2677.0000000000005</v>
      </c>
      <c r="AD76" s="1">
        <f t="shared" si="21"/>
        <v>1293</v>
      </c>
      <c r="AE76" s="1">
        <f t="shared" si="21"/>
        <v>0</v>
      </c>
      <c r="AF76" s="1">
        <v>1384.0000000000005</v>
      </c>
      <c r="AG76" s="89">
        <f t="shared" si="12"/>
        <v>17.000000000000004</v>
      </c>
      <c r="AH76" s="1">
        <f t="shared" si="13"/>
        <v>21.000000000000004</v>
      </c>
      <c r="AI76" s="19">
        <f t="shared" si="14"/>
        <v>99.22164566345441</v>
      </c>
      <c r="AJ76" s="19">
        <f t="shared" si="22"/>
        <v>47.92438843587842</v>
      </c>
      <c r="AK76" s="19">
        <f t="shared" si="15"/>
        <v>0</v>
      </c>
      <c r="AL76" s="19">
        <f t="shared" si="16"/>
        <v>51.29725722757599</v>
      </c>
      <c r="AM76" s="19">
        <f t="shared" si="23"/>
        <v>0.63009636767976285</v>
      </c>
      <c r="AN76" s="19">
        <f t="shared" si="17"/>
        <v>0.77835433654558939</v>
      </c>
    </row>
    <row r="77" spans="1:40">
      <c r="B77" t="s">
        <v>138</v>
      </c>
      <c r="C77"/>
      <c r="D77" s="94">
        <v>1293</v>
      </c>
      <c r="E77" s="37">
        <f t="shared" si="18"/>
        <v>0</v>
      </c>
      <c r="F77">
        <f t="shared" si="19"/>
        <v>1384.0000000000005</v>
      </c>
      <c r="G77">
        <f t="shared" si="20"/>
        <v>17.000000000000004</v>
      </c>
      <c r="H77">
        <v>4</v>
      </c>
      <c r="I77">
        <v>0</v>
      </c>
      <c r="J77" s="258">
        <v>2698</v>
      </c>
      <c r="L77" t="s">
        <v>138</v>
      </c>
      <c r="M77"/>
      <c r="N77" s="95">
        <v>2618</v>
      </c>
      <c r="O77" s="96">
        <v>2</v>
      </c>
      <c r="P77" s="96">
        <v>1194</v>
      </c>
      <c r="Q77" s="96">
        <v>18</v>
      </c>
      <c r="R77" s="96">
        <v>4</v>
      </c>
      <c r="S77">
        <v>0</v>
      </c>
      <c r="T77" s="259">
        <v>3651</v>
      </c>
      <c r="AA77" t="s">
        <v>140</v>
      </c>
      <c r="AB77">
        <f t="shared" si="10"/>
        <v>6480</v>
      </c>
      <c r="AC77" s="1">
        <f t="shared" si="11"/>
        <v>6325</v>
      </c>
      <c r="AD77" s="1">
        <f t="shared" si="21"/>
        <v>5234</v>
      </c>
      <c r="AE77" s="1">
        <f t="shared" si="21"/>
        <v>16.000000000000028</v>
      </c>
      <c r="AF77" s="1">
        <v>1074.9999999999995</v>
      </c>
      <c r="AG77" s="89">
        <f t="shared" si="12"/>
        <v>153.9999999999998</v>
      </c>
      <c r="AH77" s="1">
        <f t="shared" si="13"/>
        <v>154.9999999999998</v>
      </c>
      <c r="AI77" s="19">
        <f t="shared" si="14"/>
        <v>97.608024691358025</v>
      </c>
      <c r="AJ77" s="19">
        <f t="shared" si="22"/>
        <v>80.771604938271608</v>
      </c>
      <c r="AK77" s="19">
        <f t="shared" si="15"/>
        <v>0.24691358024691401</v>
      </c>
      <c r="AL77" s="19">
        <f t="shared" si="16"/>
        <v>16.589506172839499</v>
      </c>
      <c r="AM77" s="19">
        <f t="shared" si="23"/>
        <v>2.37654320987654</v>
      </c>
      <c r="AN77" s="19">
        <f t="shared" si="17"/>
        <v>2.3919753086419724</v>
      </c>
    </row>
    <row r="78" spans="1:40">
      <c r="B78" t="s">
        <v>140</v>
      </c>
      <c r="C78"/>
      <c r="D78" s="94">
        <v>5234</v>
      </c>
      <c r="E78" s="37">
        <f t="shared" si="18"/>
        <v>16.000000000000028</v>
      </c>
      <c r="F78">
        <f t="shared" si="19"/>
        <v>1074.9999999999995</v>
      </c>
      <c r="G78">
        <f t="shared" si="20"/>
        <v>153.9999999999998</v>
      </c>
      <c r="H78">
        <v>1</v>
      </c>
      <c r="I78">
        <v>0</v>
      </c>
      <c r="J78" s="258">
        <v>6480</v>
      </c>
      <c r="L78" t="s">
        <v>140</v>
      </c>
      <c r="M78"/>
      <c r="N78" s="95">
        <v>6762</v>
      </c>
      <c r="O78" s="96">
        <v>15</v>
      </c>
      <c r="P78" s="96">
        <v>1117</v>
      </c>
      <c r="Q78" s="96">
        <v>156</v>
      </c>
      <c r="R78" s="96">
        <v>3</v>
      </c>
      <c r="S78">
        <v>0</v>
      </c>
      <c r="T78" s="259">
        <v>8108</v>
      </c>
      <c r="U78" s="49"/>
      <c r="V78" s="49"/>
      <c r="W78" s="49"/>
      <c r="X78" s="49"/>
      <c r="Y78" s="49"/>
      <c r="Z78" s="81"/>
      <c r="AA78" t="s">
        <v>142</v>
      </c>
      <c r="AB78">
        <f t="shared" si="10"/>
        <v>4275.9999999999982</v>
      </c>
      <c r="AC78" s="1">
        <f t="shared" si="11"/>
        <v>4243.9999999999982</v>
      </c>
      <c r="AD78" s="1">
        <f t="shared" si="21"/>
        <v>3810</v>
      </c>
      <c r="AE78" s="1">
        <f t="shared" si="21"/>
        <v>2.0000000000000013</v>
      </c>
      <c r="AF78" s="1">
        <v>431.99999999999864</v>
      </c>
      <c r="AG78" s="89">
        <f t="shared" si="12"/>
        <v>17.000000000000018</v>
      </c>
      <c r="AH78" s="1">
        <f t="shared" si="13"/>
        <v>32.000000000000014</v>
      </c>
      <c r="AI78" s="19">
        <f t="shared" si="14"/>
        <v>99.251637043966326</v>
      </c>
      <c r="AJ78" s="19">
        <f t="shared" si="22"/>
        <v>89.101964452759631</v>
      </c>
      <c r="AK78" s="19">
        <f t="shared" si="15"/>
        <v>4.6772684752104818E-2</v>
      </c>
      <c r="AL78" s="19">
        <f t="shared" si="16"/>
        <v>10.102899906454603</v>
      </c>
      <c r="AM78" s="19">
        <f t="shared" si="23"/>
        <v>0.39756782039289107</v>
      </c>
      <c r="AN78" s="19">
        <f t="shared" si="17"/>
        <v>0.74836295603367697</v>
      </c>
    </row>
    <row r="79" spans="1:40">
      <c r="B79" t="s">
        <v>142</v>
      </c>
      <c r="C79"/>
      <c r="D79" s="94">
        <v>3810</v>
      </c>
      <c r="E79" s="37">
        <f t="shared" si="18"/>
        <v>2.0000000000000013</v>
      </c>
      <c r="F79">
        <f t="shared" si="19"/>
        <v>431.99999999999864</v>
      </c>
      <c r="G79">
        <f t="shared" si="20"/>
        <v>17.000000000000018</v>
      </c>
      <c r="H79">
        <v>15</v>
      </c>
      <c r="I79">
        <v>0</v>
      </c>
      <c r="J79" s="258">
        <v>4276</v>
      </c>
      <c r="L79" t="s">
        <v>142</v>
      </c>
      <c r="M79"/>
      <c r="N79" s="95">
        <v>4597</v>
      </c>
      <c r="O79" s="96">
        <v>3</v>
      </c>
      <c r="P79" s="96">
        <v>421</v>
      </c>
      <c r="Q79" s="96">
        <v>19</v>
      </c>
      <c r="R79" s="96">
        <v>15</v>
      </c>
      <c r="S79">
        <v>0</v>
      </c>
      <c r="T79" s="259">
        <v>5018</v>
      </c>
      <c r="U79" s="49"/>
      <c r="V79" s="49"/>
      <c r="W79" s="49"/>
      <c r="X79" s="49"/>
      <c r="Y79" s="49"/>
      <c r="Z79" s="81"/>
      <c r="AA79" t="s">
        <v>144</v>
      </c>
      <c r="AB79">
        <f t="shared" si="10"/>
        <v>13117.999999999996</v>
      </c>
      <c r="AC79" s="1">
        <f t="shared" si="11"/>
        <v>12583.999999999996</v>
      </c>
      <c r="AD79" s="1">
        <f t="shared" si="21"/>
        <v>11242</v>
      </c>
      <c r="AE79" s="1">
        <f t="shared" si="21"/>
        <v>0.99999999999999967</v>
      </c>
      <c r="AF79" s="1">
        <v>1340.9999999999961</v>
      </c>
      <c r="AG79" s="89">
        <f t="shared" si="12"/>
        <v>477.9999999999996</v>
      </c>
      <c r="AH79" s="1">
        <f t="shared" si="13"/>
        <v>533.99999999999955</v>
      </c>
      <c r="AI79" s="19">
        <f t="shared" si="14"/>
        <v>95.929257508766568</v>
      </c>
      <c r="AJ79" s="19">
        <f t="shared" si="22"/>
        <v>85.699039487726807</v>
      </c>
      <c r="AK79" s="19">
        <f t="shared" si="15"/>
        <v>7.6231132794633318E-3</v>
      </c>
      <c r="AL79" s="19">
        <f t="shared" si="16"/>
        <v>10.222594907760303</v>
      </c>
      <c r="AM79" s="19">
        <f t="shared" si="23"/>
        <v>3.6438481475834714</v>
      </c>
      <c r="AN79" s="19">
        <f t="shared" si="17"/>
        <v>4.0707424912334176</v>
      </c>
    </row>
    <row r="80" spans="1:40">
      <c r="B80" t="s">
        <v>144</v>
      </c>
      <c r="C80"/>
      <c r="D80" s="94">
        <v>11242</v>
      </c>
      <c r="E80" s="37">
        <f t="shared" si="18"/>
        <v>0.99999999999999967</v>
      </c>
      <c r="F80">
        <f t="shared" si="19"/>
        <v>1340.9999999999961</v>
      </c>
      <c r="G80">
        <f t="shared" si="20"/>
        <v>477.9999999999996</v>
      </c>
      <c r="H80">
        <v>56</v>
      </c>
      <c r="I80">
        <v>0</v>
      </c>
      <c r="J80" s="258">
        <v>13118</v>
      </c>
      <c r="L80" t="s">
        <v>144</v>
      </c>
      <c r="M80"/>
      <c r="N80" s="95">
        <v>9015</v>
      </c>
      <c r="O80" s="96">
        <v>6</v>
      </c>
      <c r="P80" s="96">
        <v>1264</v>
      </c>
      <c r="Q80" s="96">
        <v>438</v>
      </c>
      <c r="R80" s="96">
        <v>50</v>
      </c>
      <c r="S80">
        <v>0</v>
      </c>
      <c r="T80" s="259">
        <v>10674</v>
      </c>
      <c r="U80" s="49"/>
      <c r="V80" s="49"/>
      <c r="W80" s="49"/>
      <c r="X80" s="49"/>
      <c r="Y80" s="49"/>
      <c r="Z80" s="81"/>
      <c r="AA80" t="s">
        <v>146</v>
      </c>
      <c r="AB80">
        <f t="shared" si="10"/>
        <v>39346.999999999978</v>
      </c>
      <c r="AC80" s="1">
        <f t="shared" si="11"/>
        <v>38888.999999999978</v>
      </c>
      <c r="AD80" s="1">
        <f t="shared" si="21"/>
        <v>32698</v>
      </c>
      <c r="AE80" s="1">
        <f t="shared" si="21"/>
        <v>24.000000000000011</v>
      </c>
      <c r="AF80" s="1">
        <v>6166.9999999999809</v>
      </c>
      <c r="AG80" s="89">
        <f t="shared" si="12"/>
        <v>401.00000000000017</v>
      </c>
      <c r="AH80" s="1">
        <f t="shared" si="13"/>
        <v>458.00000000000017</v>
      </c>
      <c r="AI80" s="19">
        <f t="shared" si="14"/>
        <v>98.835997661829367</v>
      </c>
      <c r="AJ80" s="19">
        <f t="shared" si="22"/>
        <v>83.101634177955162</v>
      </c>
      <c r="AK80" s="19">
        <f t="shared" si="15"/>
        <v>6.0995755711998431E-2</v>
      </c>
      <c r="AL80" s="19">
        <f t="shared" si="16"/>
        <v>15.67336772816221</v>
      </c>
      <c r="AM80" s="19">
        <f t="shared" si="23"/>
        <v>1.0191374183546404</v>
      </c>
      <c r="AN80" s="19">
        <f t="shared" si="17"/>
        <v>1.1640023381706368</v>
      </c>
    </row>
    <row r="81" spans="2:40">
      <c r="B81" t="s">
        <v>146</v>
      </c>
      <c r="C81"/>
      <c r="D81" s="94">
        <v>32698</v>
      </c>
      <c r="E81" s="37">
        <f t="shared" si="18"/>
        <v>24.000000000000011</v>
      </c>
      <c r="F81">
        <f t="shared" si="19"/>
        <v>6166.9999999999809</v>
      </c>
      <c r="G81">
        <f t="shared" si="20"/>
        <v>401.00000000000017</v>
      </c>
      <c r="H81">
        <v>57</v>
      </c>
      <c r="I81">
        <v>0</v>
      </c>
      <c r="J81" s="258">
        <v>39347</v>
      </c>
      <c r="L81" t="s">
        <v>146</v>
      </c>
      <c r="M81"/>
      <c r="N81" s="95">
        <v>28000</v>
      </c>
      <c r="O81" s="96">
        <v>28</v>
      </c>
      <c r="P81" s="96">
        <v>6234</v>
      </c>
      <c r="Q81" s="96">
        <v>403</v>
      </c>
      <c r="R81" s="96">
        <v>58</v>
      </c>
      <c r="S81">
        <v>0</v>
      </c>
      <c r="T81" s="259">
        <v>34784</v>
      </c>
      <c r="U81" s="49"/>
      <c r="V81" s="49"/>
      <c r="W81" s="49"/>
      <c r="X81" s="49"/>
      <c r="Y81" s="49"/>
      <c r="Z81" s="81"/>
      <c r="AA81" t="s">
        <v>148</v>
      </c>
      <c r="AB81">
        <f t="shared" si="10"/>
        <v>1754</v>
      </c>
      <c r="AC81" s="1">
        <f t="shared" si="11"/>
        <v>1748</v>
      </c>
      <c r="AD81" s="1">
        <f t="shared" si="21"/>
        <v>1704</v>
      </c>
      <c r="AE81" s="1">
        <f t="shared" si="21"/>
        <v>28.999999999999911</v>
      </c>
      <c r="AF81" s="1">
        <v>15</v>
      </c>
      <c r="AG81" s="89">
        <f t="shared" si="12"/>
        <v>2.9999999999999964</v>
      </c>
      <c r="AH81" s="1">
        <f t="shared" si="13"/>
        <v>5.9999999999999964</v>
      </c>
      <c r="AI81" s="19">
        <f t="shared" si="14"/>
        <v>99.657924743443559</v>
      </c>
      <c r="AJ81" s="19">
        <f t="shared" si="22"/>
        <v>97.149372862029651</v>
      </c>
      <c r="AK81" s="19">
        <f t="shared" si="15"/>
        <v>1.6533637400228001</v>
      </c>
      <c r="AL81" s="19">
        <f t="shared" si="16"/>
        <v>0.8551881413911061</v>
      </c>
      <c r="AM81" s="19">
        <f t="shared" si="23"/>
        <v>0.171037628278221</v>
      </c>
      <c r="AN81" s="19">
        <f t="shared" si="17"/>
        <v>0.34207525655644222</v>
      </c>
    </row>
    <row r="82" spans="2:40">
      <c r="B82" t="s">
        <v>148</v>
      </c>
      <c r="C82"/>
      <c r="D82" s="94">
        <v>1704</v>
      </c>
      <c r="E82" s="37">
        <f t="shared" si="18"/>
        <v>28.999999999999911</v>
      </c>
      <c r="F82">
        <f t="shared" si="19"/>
        <v>15</v>
      </c>
      <c r="G82">
        <f t="shared" si="20"/>
        <v>2.9999999999999964</v>
      </c>
      <c r="H82">
        <v>3</v>
      </c>
      <c r="I82">
        <v>0</v>
      </c>
      <c r="J82" s="258">
        <v>1754</v>
      </c>
      <c r="L82" t="s">
        <v>148</v>
      </c>
      <c r="M82"/>
      <c r="N82" s="95">
        <v>1219</v>
      </c>
      <c r="O82" s="96">
        <v>14</v>
      </c>
      <c r="P82" s="96">
        <v>17</v>
      </c>
      <c r="Q82" s="96">
        <v>3</v>
      </c>
      <c r="R82" s="96">
        <v>4</v>
      </c>
      <c r="S82">
        <v>0</v>
      </c>
      <c r="T82" s="259">
        <v>1260</v>
      </c>
      <c r="U82" s="49"/>
      <c r="V82" s="49"/>
      <c r="W82" s="49"/>
      <c r="X82" s="49"/>
      <c r="Y82" s="49"/>
      <c r="Z82" s="81"/>
      <c r="AA82" t="s">
        <v>150</v>
      </c>
      <c r="AB82">
        <f t="shared" si="10"/>
        <v>11720.999999999998</v>
      </c>
      <c r="AC82" s="1">
        <f t="shared" si="11"/>
        <v>11146.999999999998</v>
      </c>
      <c r="AD82" s="1">
        <f t="shared" si="21"/>
        <v>8611</v>
      </c>
      <c r="AE82" s="1">
        <f t="shared" si="21"/>
        <v>10.999999999999998</v>
      </c>
      <c r="AF82" s="1">
        <v>2524.9999999999986</v>
      </c>
      <c r="AG82" s="89">
        <f t="shared" si="12"/>
        <v>530.00000000000045</v>
      </c>
      <c r="AH82" s="1">
        <f t="shared" si="13"/>
        <v>574.00000000000045</v>
      </c>
      <c r="AI82" s="19">
        <f t="shared" si="14"/>
        <v>95.102806927736538</v>
      </c>
      <c r="AJ82" s="19">
        <f t="shared" si="22"/>
        <v>73.466427779199734</v>
      </c>
      <c r="AK82" s="19">
        <f t="shared" si="15"/>
        <v>9.3848647726303219E-2</v>
      </c>
      <c r="AL82" s="19">
        <f t="shared" si="16"/>
        <v>21.542530500810503</v>
      </c>
      <c r="AM82" s="19">
        <f t="shared" si="23"/>
        <v>4.5217984813582506</v>
      </c>
      <c r="AN82" s="19">
        <f t="shared" si="17"/>
        <v>4.8971930722634633</v>
      </c>
    </row>
    <row r="83" spans="2:40">
      <c r="B83" t="s">
        <v>150</v>
      </c>
      <c r="C83"/>
      <c r="D83" s="94">
        <v>8611</v>
      </c>
      <c r="E83" s="37">
        <f t="shared" si="18"/>
        <v>10.999999999999998</v>
      </c>
      <c r="F83">
        <f t="shared" si="19"/>
        <v>2524.9999999999986</v>
      </c>
      <c r="G83">
        <f t="shared" si="20"/>
        <v>530.00000000000045</v>
      </c>
      <c r="H83">
        <v>44</v>
      </c>
      <c r="I83">
        <v>0</v>
      </c>
      <c r="J83" s="258">
        <v>11721</v>
      </c>
      <c r="L83" t="s">
        <v>150</v>
      </c>
      <c r="M83"/>
      <c r="N83" s="95">
        <v>9716</v>
      </c>
      <c r="O83" s="96">
        <v>14</v>
      </c>
      <c r="P83" s="96">
        <v>2568</v>
      </c>
      <c r="Q83" s="96">
        <v>529</v>
      </c>
      <c r="R83" s="96">
        <v>46</v>
      </c>
      <c r="S83">
        <v>0</v>
      </c>
      <c r="T83" s="259">
        <v>12921</v>
      </c>
      <c r="U83" s="49"/>
      <c r="V83" s="49"/>
      <c r="W83" s="49"/>
      <c r="X83" s="49"/>
      <c r="Y83" s="49"/>
      <c r="Z83" s="81"/>
      <c r="AA83" t="s">
        <v>152</v>
      </c>
      <c r="AB83">
        <f t="shared" si="10"/>
        <v>7311</v>
      </c>
      <c r="AC83" s="1">
        <f t="shared" si="11"/>
        <v>7240</v>
      </c>
      <c r="AD83" s="1">
        <f t="shared" si="21"/>
        <v>6133</v>
      </c>
      <c r="AE83" s="1">
        <f t="shared" si="21"/>
        <v>27.999999999999986</v>
      </c>
      <c r="AF83" s="1">
        <v>1079</v>
      </c>
      <c r="AG83" s="89">
        <f t="shared" si="12"/>
        <v>67</v>
      </c>
      <c r="AH83" s="1">
        <f t="shared" si="13"/>
        <v>71</v>
      </c>
      <c r="AI83" s="19">
        <f t="shared" si="14"/>
        <v>99.028860620982087</v>
      </c>
      <c r="AJ83" s="19">
        <f t="shared" si="22"/>
        <v>83.887293119956226</v>
      </c>
      <c r="AK83" s="19">
        <f t="shared" si="15"/>
        <v>0.38298454383805203</v>
      </c>
      <c r="AL83" s="19">
        <f t="shared" si="16"/>
        <v>14.7585829571878</v>
      </c>
      <c r="AM83" s="19">
        <f t="shared" si="23"/>
        <v>0.91642730132676786</v>
      </c>
      <c r="AN83" s="19">
        <f t="shared" si="17"/>
        <v>0.97113937901791814</v>
      </c>
    </row>
    <row r="84" spans="2:40">
      <c r="B84" t="s">
        <v>152</v>
      </c>
      <c r="C84"/>
      <c r="D84" s="94">
        <v>6133</v>
      </c>
      <c r="E84" s="37">
        <f t="shared" si="18"/>
        <v>27.999999999999986</v>
      </c>
      <c r="F84">
        <f t="shared" si="19"/>
        <v>1079</v>
      </c>
      <c r="G84">
        <f t="shared" si="20"/>
        <v>67</v>
      </c>
      <c r="H84">
        <v>4</v>
      </c>
      <c r="I84">
        <v>0</v>
      </c>
      <c r="J84" s="258">
        <v>7311</v>
      </c>
      <c r="L84" t="s">
        <v>152</v>
      </c>
      <c r="M84"/>
      <c r="N84" s="95">
        <v>6642</v>
      </c>
      <c r="O84" s="96">
        <v>28</v>
      </c>
      <c r="P84" s="96">
        <v>1414</v>
      </c>
      <c r="Q84" s="96">
        <v>68</v>
      </c>
      <c r="R84" s="96">
        <v>5</v>
      </c>
      <c r="S84">
        <v>0</v>
      </c>
      <c r="T84" s="259">
        <v>8489</v>
      </c>
      <c r="U84" s="49"/>
      <c r="V84" s="49"/>
      <c r="W84" s="49"/>
      <c r="X84" s="49"/>
      <c r="Y84" s="49"/>
      <c r="Z84" s="81"/>
      <c r="AA84" t="s">
        <v>154</v>
      </c>
      <c r="AB84">
        <f t="shared" si="10"/>
        <v>760.00000000000011</v>
      </c>
      <c r="AC84" s="1">
        <f t="shared" si="11"/>
        <v>751.00000000000011</v>
      </c>
      <c r="AD84" s="1">
        <f t="shared" si="21"/>
        <v>533</v>
      </c>
      <c r="AE84" s="1">
        <f t="shared" si="21"/>
        <v>0</v>
      </c>
      <c r="AF84" s="1">
        <v>218.00000000000009</v>
      </c>
      <c r="AG84" s="89">
        <f t="shared" si="12"/>
        <v>6.9999999999999964</v>
      </c>
      <c r="AH84" s="1">
        <f t="shared" si="13"/>
        <v>8.9999999999999964</v>
      </c>
      <c r="AI84" s="19">
        <f t="shared" si="14"/>
        <v>98.81578947368422</v>
      </c>
      <c r="AJ84" s="19">
        <f t="shared" si="22"/>
        <v>70.131578947368411</v>
      </c>
      <c r="AK84" s="19">
        <f t="shared" si="15"/>
        <v>0</v>
      </c>
      <c r="AL84" s="19">
        <f t="shared" si="16"/>
        <v>28.684210526315795</v>
      </c>
      <c r="AM84" s="19">
        <f t="shared" si="23"/>
        <v>0.92105263157894679</v>
      </c>
      <c r="AN84" s="19">
        <f t="shared" si="17"/>
        <v>1.1842105263157887</v>
      </c>
    </row>
    <row r="85" spans="2:40">
      <c r="B85" t="s">
        <v>154</v>
      </c>
      <c r="C85"/>
      <c r="D85" s="94">
        <v>533</v>
      </c>
      <c r="E85" s="37">
        <f t="shared" si="18"/>
        <v>0</v>
      </c>
      <c r="F85">
        <f t="shared" si="19"/>
        <v>218.00000000000009</v>
      </c>
      <c r="G85">
        <f t="shared" si="20"/>
        <v>6.9999999999999964</v>
      </c>
      <c r="H85">
        <v>2</v>
      </c>
      <c r="I85">
        <v>0</v>
      </c>
      <c r="J85" s="258">
        <v>760</v>
      </c>
      <c r="L85" t="s">
        <v>154</v>
      </c>
      <c r="M85"/>
      <c r="N85" s="95">
        <v>481</v>
      </c>
      <c r="O85" s="96">
        <v>0</v>
      </c>
      <c r="P85" s="96">
        <v>197</v>
      </c>
      <c r="Q85" s="96">
        <v>12</v>
      </c>
      <c r="R85" s="96">
        <v>4</v>
      </c>
      <c r="S85">
        <v>0</v>
      </c>
      <c r="T85" s="259">
        <v>688</v>
      </c>
      <c r="U85" s="49"/>
      <c r="V85" s="49"/>
      <c r="W85" s="49"/>
      <c r="X85" s="49"/>
      <c r="Y85" s="49"/>
      <c r="Z85" s="81"/>
      <c r="AB85" s="1">
        <f>SUM(AB68:AB84)</f>
        <v>180524</v>
      </c>
      <c r="AC85" s="1">
        <f>SUM(AC68:AC84)</f>
        <v>176708</v>
      </c>
      <c r="AD85" s="1">
        <f>SUM(AD68:AD84)</f>
        <v>149187</v>
      </c>
      <c r="AE85" s="1">
        <f t="shared" ref="AE85:AF85" si="24">SUM(AE68:AE84)</f>
        <v>257.99999999999994</v>
      </c>
      <c r="AF85" s="1">
        <f t="shared" si="24"/>
        <v>27262.999999999978</v>
      </c>
      <c r="AG85" s="1">
        <f>SUM(AH68:AH84)</f>
        <v>3815.9999999999995</v>
      </c>
      <c r="AH85" s="19"/>
      <c r="AI85" s="19"/>
      <c r="AJ85" s="19">
        <f t="shared" si="22"/>
        <v>82.641089273448415</v>
      </c>
      <c r="AK85" s="19">
        <f t="shared" si="15"/>
        <v>0.14291728523631203</v>
      </c>
      <c r="AL85" s="19">
        <f t="shared" si="16"/>
        <v>15.102147082936328</v>
      </c>
      <c r="AM85" s="19">
        <f t="shared" si="23"/>
        <v>2.1138463583789409</v>
      </c>
    </row>
    <row r="86" spans="2:40">
      <c r="B86"/>
      <c r="C86"/>
      <c r="D86" s="94">
        <f>SUM(D69:D85)</f>
        <v>149187</v>
      </c>
      <c r="E86" s="200">
        <f t="shared" ref="E86:J86" si="25">SUM(E69:E85)</f>
        <v>257.99999999999994</v>
      </c>
      <c r="F86">
        <f t="shared" si="25"/>
        <v>27262.999999999978</v>
      </c>
      <c r="G86">
        <f t="shared" si="25"/>
        <v>3281.9999999999995</v>
      </c>
      <c r="H86">
        <f>SUM(H69:H85)</f>
        <v>529</v>
      </c>
      <c r="I86">
        <f t="shared" si="25"/>
        <v>5</v>
      </c>
      <c r="J86" s="258">
        <f t="shared" si="25"/>
        <v>180524</v>
      </c>
      <c r="L86"/>
      <c r="M86"/>
      <c r="N86" s="97">
        <f>SUM(N69:N85)</f>
        <v>132480</v>
      </c>
      <c r="O86" s="97">
        <f t="shared" ref="O86:T86" si="26">SUM(O69:O85)</f>
        <v>279</v>
      </c>
      <c r="P86" s="97">
        <f t="shared" si="26"/>
        <v>27474</v>
      </c>
      <c r="Q86" s="97">
        <f t="shared" si="26"/>
        <v>3252</v>
      </c>
      <c r="R86" s="97">
        <f t="shared" si="26"/>
        <v>512</v>
      </c>
      <c r="S86" s="97">
        <f t="shared" si="26"/>
        <v>5</v>
      </c>
      <c r="T86" s="260">
        <f t="shared" si="26"/>
        <v>164002</v>
      </c>
    </row>
    <row r="87" spans="2:40">
      <c r="D87" s="89"/>
      <c r="E87" s="37"/>
    </row>
    <row r="92" spans="2:40" ht="42.75">
      <c r="M92" s="76" t="s">
        <v>98</v>
      </c>
      <c r="N92" s="76" t="s">
        <v>99</v>
      </c>
      <c r="O92" s="76" t="s">
        <v>91</v>
      </c>
      <c r="Q92" s="76" t="s">
        <v>98</v>
      </c>
      <c r="R92" s="76" t="s">
        <v>212</v>
      </c>
      <c r="S92" s="76"/>
    </row>
    <row r="93" spans="2:40">
      <c r="L93" s="1" t="s">
        <v>46</v>
      </c>
      <c r="M93" s="86">
        <v>904</v>
      </c>
      <c r="N93" s="86">
        <v>14</v>
      </c>
      <c r="O93" s="86">
        <v>0</v>
      </c>
      <c r="Q93" s="19">
        <f>(M110/$P$110)*100</f>
        <v>94.605270881023657</v>
      </c>
      <c r="R93" s="19">
        <f>((N110+O110)/P110)*100</f>
        <v>5.394729118976346</v>
      </c>
      <c r="S93" s="19"/>
    </row>
    <row r="94" spans="2:40">
      <c r="L94" s="1" t="s">
        <v>45</v>
      </c>
      <c r="M94" s="86">
        <v>6517</v>
      </c>
      <c r="N94" s="86">
        <v>271</v>
      </c>
      <c r="O94" s="86">
        <v>118</v>
      </c>
      <c r="Q94" s="37"/>
      <c r="R94" s="37"/>
      <c r="S94" s="37"/>
    </row>
    <row r="95" spans="2:40">
      <c r="L95" s="1" t="s">
        <v>44</v>
      </c>
      <c r="M95" s="86">
        <v>10793</v>
      </c>
      <c r="N95" s="86">
        <v>1000</v>
      </c>
      <c r="O95" s="86">
        <v>2</v>
      </c>
    </row>
    <row r="96" spans="2:40">
      <c r="L96" s="1" t="s">
        <v>42</v>
      </c>
      <c r="M96" s="86">
        <v>1416</v>
      </c>
      <c r="N96" s="86">
        <v>3</v>
      </c>
      <c r="O96" s="86">
        <v>0</v>
      </c>
    </row>
    <row r="97" spans="12:16">
      <c r="L97" s="1" t="s">
        <v>38</v>
      </c>
      <c r="M97" s="86">
        <v>36184</v>
      </c>
      <c r="N97" s="86">
        <v>1392</v>
      </c>
      <c r="O97" s="86">
        <v>5</v>
      </c>
    </row>
    <row r="98" spans="12:16">
      <c r="L98" s="1" t="s">
        <v>37</v>
      </c>
      <c r="M98" s="86">
        <v>10842</v>
      </c>
      <c r="N98" s="86">
        <v>1231</v>
      </c>
      <c r="O98" s="86">
        <v>1</v>
      </c>
    </row>
    <row r="99" spans="12:16">
      <c r="L99" s="1" t="s">
        <v>32</v>
      </c>
      <c r="M99" s="86">
        <v>3577</v>
      </c>
      <c r="N99" s="86">
        <v>84</v>
      </c>
      <c r="O99" s="86">
        <v>11</v>
      </c>
    </row>
    <row r="100" spans="12:16">
      <c r="L100" s="1" t="s">
        <v>30</v>
      </c>
      <c r="M100" s="86">
        <v>6050</v>
      </c>
      <c r="N100" s="86">
        <v>524</v>
      </c>
      <c r="O100" s="86">
        <v>7</v>
      </c>
    </row>
    <row r="101" spans="12:16">
      <c r="L101" s="1" t="s">
        <v>29</v>
      </c>
      <c r="M101" s="86">
        <v>2945</v>
      </c>
      <c r="N101" s="86">
        <v>34</v>
      </c>
      <c r="O101" s="86">
        <v>2</v>
      </c>
    </row>
    <row r="102" spans="12:16">
      <c r="L102" s="1" t="s">
        <v>28</v>
      </c>
      <c r="M102" s="86">
        <v>4937</v>
      </c>
      <c r="N102" s="86">
        <v>649</v>
      </c>
      <c r="O102" s="86">
        <v>17</v>
      </c>
    </row>
    <row r="103" spans="12:16">
      <c r="L103" s="1" t="s">
        <v>26</v>
      </c>
      <c r="M103" s="86">
        <v>6938</v>
      </c>
      <c r="N103" s="86">
        <v>216</v>
      </c>
      <c r="O103" s="86">
        <v>1</v>
      </c>
    </row>
    <row r="104" spans="12:16">
      <c r="L104" s="1" t="s">
        <v>24</v>
      </c>
      <c r="M104" s="86">
        <v>39224</v>
      </c>
      <c r="N104" s="86">
        <v>779</v>
      </c>
      <c r="O104" s="86">
        <v>83</v>
      </c>
    </row>
    <row r="105" spans="12:16">
      <c r="L105" s="1" t="s">
        <v>23</v>
      </c>
      <c r="M105" s="86">
        <v>3319</v>
      </c>
      <c r="N105" s="86">
        <v>43</v>
      </c>
      <c r="O105" s="86">
        <v>0</v>
      </c>
    </row>
    <row r="106" spans="12:16">
      <c r="L106" s="1" t="s">
        <v>13</v>
      </c>
      <c r="M106" s="86">
        <v>2870</v>
      </c>
      <c r="N106" s="86">
        <v>224</v>
      </c>
      <c r="O106" s="86">
        <v>33</v>
      </c>
    </row>
    <row r="107" spans="12:16">
      <c r="L107" s="1" t="s">
        <v>12</v>
      </c>
      <c r="M107" s="86">
        <v>4881</v>
      </c>
      <c r="N107" s="86">
        <v>39</v>
      </c>
      <c r="O107" s="86">
        <v>1</v>
      </c>
    </row>
    <row r="108" spans="12:16">
      <c r="L108" s="1" t="s">
        <v>11</v>
      </c>
      <c r="M108" s="86">
        <v>6188</v>
      </c>
      <c r="N108" s="86">
        <v>610</v>
      </c>
      <c r="O108" s="86">
        <v>0</v>
      </c>
    </row>
    <row r="109" spans="12:16">
      <c r="L109" s="1" t="s">
        <v>10</v>
      </c>
      <c r="M109" s="86">
        <v>13594</v>
      </c>
      <c r="N109" s="86">
        <v>1687</v>
      </c>
      <c r="O109" s="86">
        <v>110</v>
      </c>
    </row>
    <row r="110" spans="12:16">
      <c r="M110" s="37">
        <f>SUM(M93:M109)</f>
        <v>161179</v>
      </c>
      <c r="N110" s="37">
        <f t="shared" ref="N110:O110" si="27">SUM(N93:N109)</f>
        <v>8800</v>
      </c>
      <c r="O110" s="37">
        <f t="shared" si="27"/>
        <v>391</v>
      </c>
      <c r="P110" s="37">
        <v>170370</v>
      </c>
    </row>
    <row r="117" spans="12:22">
      <c r="L117">
        <v>1</v>
      </c>
      <c r="N117">
        <v>2</v>
      </c>
      <c r="P117">
        <v>3</v>
      </c>
      <c r="Q117"/>
      <c r="R117">
        <v>4</v>
      </c>
      <c r="S117"/>
      <c r="T117">
        <v>5</v>
      </c>
      <c r="V117" s="1">
        <v>9</v>
      </c>
    </row>
    <row r="118" spans="12:22">
      <c r="L118" s="19">
        <f>H12/100</f>
        <v>0.69032321834535926</v>
      </c>
      <c r="M118" s="95">
        <f t="shared" ref="M118:M134" si="28">F12*L118</f>
        <v>13968</v>
      </c>
      <c r="N118" s="87">
        <f t="shared" ref="N118:N133" si="29">J12/100</f>
        <v>3.4101018088366097E-3</v>
      </c>
      <c r="O118" s="96">
        <f t="shared" ref="O118:O133" si="30">F12*N118</f>
        <v>68.999999999999957</v>
      </c>
      <c r="P118" s="19">
        <f t="shared" ref="P118:P134" si="31">L12/100</f>
        <v>0.27695957299594698</v>
      </c>
      <c r="Q118" s="96">
        <f t="shared" ref="Q118:Q134" si="32">F12*P118</f>
        <v>5603.9999999999909</v>
      </c>
      <c r="R118" s="87">
        <f t="shared" ref="R118:R134" si="33">N12/100</f>
        <v>1.7297617870910401E-3</v>
      </c>
      <c r="S118" s="96">
        <f t="shared" ref="S118:S134" si="34">F12*R118</f>
        <v>35.000000000000107</v>
      </c>
      <c r="T118" s="87">
        <f>P12/100</f>
        <v>1.7297617870910401E-3</v>
      </c>
      <c r="U118" s="96">
        <f>E12*T118</f>
        <v>23.66487100919252</v>
      </c>
    </row>
    <row r="119" spans="12:22">
      <c r="L119" s="19">
        <f>H13/100</f>
        <v>0.67534414610876381</v>
      </c>
      <c r="M119" s="95">
        <f t="shared" si="28"/>
        <v>4955</v>
      </c>
      <c r="N119" s="87">
        <f t="shared" si="29"/>
        <v>2.31702330652855E-3</v>
      </c>
      <c r="O119" s="96">
        <f t="shared" si="30"/>
        <v>16.999999999999972</v>
      </c>
      <c r="P119" s="19">
        <f t="shared" si="31"/>
        <v>0.27327245468174999</v>
      </c>
      <c r="Q119" s="96">
        <f t="shared" si="32"/>
        <v>2004.9999999999998</v>
      </c>
      <c r="R119" s="87">
        <f t="shared" si="33"/>
        <v>3.4073872154831704E-3</v>
      </c>
      <c r="S119" s="96">
        <f t="shared" si="34"/>
        <v>25.000000000000021</v>
      </c>
      <c r="T119" s="87">
        <f>P13/100</f>
        <v>3.4073872154831704E-3</v>
      </c>
      <c r="U119" s="96">
        <f>E13*T119</f>
        <v>24.666076052882669</v>
      </c>
    </row>
    <row r="120" spans="12:22">
      <c r="L120" s="19">
        <f t="shared" ref="L120:L134" si="35">H14/100</f>
        <v>0.91823785351704135</v>
      </c>
      <c r="M120" s="95">
        <f t="shared" si="28"/>
        <v>5065</v>
      </c>
      <c r="N120" s="87">
        <f t="shared" si="29"/>
        <v>5.43872371283539E-4</v>
      </c>
      <c r="O120" s="96">
        <f t="shared" si="30"/>
        <v>3.0000000000000013</v>
      </c>
      <c r="P120" s="19">
        <f t="shared" si="31"/>
        <v>7.2878897751994201E-2</v>
      </c>
      <c r="Q120" s="96">
        <f t="shared" si="32"/>
        <v>402</v>
      </c>
      <c r="R120" s="87">
        <f t="shared" si="33"/>
        <v>2.5380710659898497E-3</v>
      </c>
      <c r="S120" s="96">
        <f t="shared" si="34"/>
        <v>14.000000000000011</v>
      </c>
      <c r="T120" s="87">
        <f>P14/100</f>
        <v>2.5380710659898497E-3</v>
      </c>
      <c r="U120" s="96">
        <f>E14*T120</f>
        <v>12.994923857868031</v>
      </c>
    </row>
    <row r="121" spans="12:22">
      <c r="L121" s="19">
        <f t="shared" si="35"/>
        <v>0.77937697160883279</v>
      </c>
      <c r="M121" s="95">
        <f t="shared" si="28"/>
        <v>3953</v>
      </c>
      <c r="N121" s="87">
        <f t="shared" si="29"/>
        <v>-2.18722659667542E-4</v>
      </c>
      <c r="O121" s="96">
        <f t="shared" si="30"/>
        <v>-1.109361329833773</v>
      </c>
      <c r="P121" s="19">
        <f t="shared" si="31"/>
        <v>0.195780757097792</v>
      </c>
      <c r="Q121" s="96">
        <f t="shared" si="32"/>
        <v>993.00000000000102</v>
      </c>
      <c r="R121" s="87">
        <f t="shared" si="33"/>
        <v>3.15457413249211E-3</v>
      </c>
      <c r="S121" s="96">
        <f t="shared" si="34"/>
        <v>15.999999999999982</v>
      </c>
      <c r="T121" s="87">
        <f>P15/100</f>
        <v>3.15457413249211E-3</v>
      </c>
      <c r="U121" s="96">
        <f>E15*T121</f>
        <v>9.4479495268138702</v>
      </c>
    </row>
    <row r="122" spans="12:22">
      <c r="L122" s="19">
        <f t="shared" si="35"/>
        <v>0.93350831146106739</v>
      </c>
      <c r="M122" s="95">
        <f t="shared" si="28"/>
        <v>4268</v>
      </c>
      <c r="N122" s="87">
        <f t="shared" si="29"/>
        <v>6.1242344706911598E-3</v>
      </c>
      <c r="O122" s="96">
        <f t="shared" si="30"/>
        <v>27.999999999999982</v>
      </c>
      <c r="P122" s="19">
        <f t="shared" si="31"/>
        <v>7.8302712160979893E-2</v>
      </c>
      <c r="Q122" s="96">
        <f t="shared" si="32"/>
        <v>358.00000000000006</v>
      </c>
      <c r="R122" s="87">
        <f t="shared" si="33"/>
        <v>2.18722659667542E-4</v>
      </c>
      <c r="S122" s="96">
        <f t="shared" si="34"/>
        <v>1.000000000000002</v>
      </c>
      <c r="T122" s="92" t="s">
        <v>205</v>
      </c>
      <c r="U122" s="98" t="s">
        <v>205</v>
      </c>
    </row>
    <row r="123" spans="12:22">
      <c r="L123" s="19">
        <f t="shared" si="35"/>
        <v>0.93777201205222627</v>
      </c>
      <c r="M123" s="95">
        <f t="shared" si="28"/>
        <v>22409</v>
      </c>
      <c r="N123" s="87">
        <f t="shared" si="29"/>
        <v>9.2065617676598602E-4</v>
      </c>
      <c r="O123" s="96">
        <f t="shared" si="30"/>
        <v>22.000000000000004</v>
      </c>
      <c r="P123" s="19">
        <f t="shared" si="31"/>
        <v>5.1556745898895195E-2</v>
      </c>
      <c r="Q123" s="96">
        <f t="shared" si="32"/>
        <v>1231.9999999999995</v>
      </c>
      <c r="R123" s="87">
        <f t="shared" si="33"/>
        <v>7.8674255105457003E-3</v>
      </c>
      <c r="S123" s="96">
        <f t="shared" si="34"/>
        <v>188.00000000000006</v>
      </c>
      <c r="T123" s="87">
        <f>P17/100</f>
        <v>7.8674255105457003E-3</v>
      </c>
      <c r="U123" s="98">
        <f>E17*T123</f>
        <v>364.31687311683976</v>
      </c>
    </row>
    <row r="124" spans="12:22">
      <c r="L124" s="19">
        <f t="shared" si="35"/>
        <v>0.75806170472372325</v>
      </c>
      <c r="M124" s="95">
        <f t="shared" si="28"/>
        <v>4349</v>
      </c>
      <c r="N124" s="87">
        <f t="shared" si="29"/>
        <v>1.56876416245424E-3</v>
      </c>
      <c r="O124" s="96">
        <f t="shared" si="30"/>
        <v>8.9999999999999751</v>
      </c>
      <c r="P124" s="19">
        <f t="shared" si="31"/>
        <v>0.242984138051246</v>
      </c>
      <c r="Q124" s="96">
        <f t="shared" si="32"/>
        <v>1393.9999999999982</v>
      </c>
      <c r="R124" s="87">
        <f t="shared" si="33"/>
        <v>1E-3</v>
      </c>
      <c r="S124" s="96">
        <f t="shared" si="34"/>
        <v>5.7370000000000001</v>
      </c>
      <c r="T124" s="92" t="s">
        <v>205</v>
      </c>
      <c r="U124" s="98" t="s">
        <v>205</v>
      </c>
    </row>
    <row r="125" spans="12:22">
      <c r="L125" s="19">
        <f t="shared" si="35"/>
        <v>0.73829611248966087</v>
      </c>
      <c r="M125" s="95">
        <f t="shared" si="28"/>
        <v>4463</v>
      </c>
      <c r="N125" s="87">
        <f t="shared" si="29"/>
        <v>3.3085194375517004E-3</v>
      </c>
      <c r="O125" s="96">
        <f t="shared" si="30"/>
        <v>20.000000000000028</v>
      </c>
      <c r="P125" s="19">
        <f t="shared" si="31"/>
        <v>0.186600496277916</v>
      </c>
      <c r="Q125" s="96">
        <f t="shared" si="32"/>
        <v>1128.0000000000023</v>
      </c>
      <c r="R125" s="87">
        <f t="shared" si="33"/>
        <v>3.80479735318445E-3</v>
      </c>
      <c r="S125" s="96">
        <f t="shared" si="34"/>
        <v>23</v>
      </c>
      <c r="T125" s="87">
        <f t="shared" ref="T125:T134" si="36">P19/100</f>
        <v>3.80479735318445E-3</v>
      </c>
      <c r="U125" s="96">
        <f t="shared" ref="U125:U134" si="37">E19*T125</f>
        <v>23.779983457402814</v>
      </c>
    </row>
    <row r="126" spans="12:22">
      <c r="L126" s="19">
        <f t="shared" si="35"/>
        <v>0.71706381813201858</v>
      </c>
      <c r="M126" s="95">
        <f t="shared" si="28"/>
        <v>2618</v>
      </c>
      <c r="N126" s="87">
        <f t="shared" si="29"/>
        <v>5.4779512462339104E-4</v>
      </c>
      <c r="O126" s="96">
        <f t="shared" si="30"/>
        <v>2.0000000000000009</v>
      </c>
      <c r="P126" s="19">
        <f t="shared" si="31"/>
        <v>0.27608874281018897</v>
      </c>
      <c r="Q126" s="96">
        <f t="shared" si="32"/>
        <v>1007.9999999999999</v>
      </c>
      <c r="R126" s="87">
        <f t="shared" si="33"/>
        <v>1.0955902492467801E-3</v>
      </c>
      <c r="S126" s="96">
        <f t="shared" si="34"/>
        <v>3.9999999999999942</v>
      </c>
      <c r="T126" s="87">
        <f t="shared" si="36"/>
        <v>1.0955902492467801E-3</v>
      </c>
      <c r="U126" s="96">
        <f t="shared" si="37"/>
        <v>2.9559024924678128</v>
      </c>
    </row>
    <row r="127" spans="12:22">
      <c r="L127" s="19">
        <f t="shared" si="35"/>
        <v>0.83399111988159846</v>
      </c>
      <c r="M127" s="95">
        <f t="shared" si="28"/>
        <v>6762</v>
      </c>
      <c r="N127" s="87">
        <f t="shared" si="29"/>
        <v>1.8500246669955599E-3</v>
      </c>
      <c r="O127" s="96">
        <f t="shared" si="30"/>
        <v>15</v>
      </c>
      <c r="P127" s="19">
        <f t="shared" si="31"/>
        <v>0.14417858904785399</v>
      </c>
      <c r="Q127" s="96">
        <f t="shared" si="32"/>
        <v>1169.0000000000002</v>
      </c>
      <c r="R127" s="87">
        <f t="shared" si="33"/>
        <v>6.1667488899851998E-4</v>
      </c>
      <c r="S127" s="96">
        <f t="shared" si="34"/>
        <v>5</v>
      </c>
      <c r="T127" s="87">
        <f t="shared" si="36"/>
        <v>6.1667488899851998E-4</v>
      </c>
      <c r="U127" s="96">
        <f t="shared" si="37"/>
        <v>3.9960532807104094</v>
      </c>
    </row>
    <row r="128" spans="12:22">
      <c r="L128" s="19">
        <f t="shared" si="35"/>
        <v>0.91610203268234358</v>
      </c>
      <c r="M128" s="95">
        <f t="shared" si="28"/>
        <v>4597</v>
      </c>
      <c r="N128" s="87">
        <f t="shared" si="29"/>
        <v>5.9784774810681498E-4</v>
      </c>
      <c r="O128" s="96">
        <f t="shared" si="30"/>
        <v>2.9999999999999978</v>
      </c>
      <c r="P128" s="19">
        <f t="shared" si="31"/>
        <v>7.6125946592267804E-2</v>
      </c>
      <c r="Q128" s="96">
        <f t="shared" si="32"/>
        <v>381.99999999999983</v>
      </c>
      <c r="R128" s="87">
        <f t="shared" si="33"/>
        <v>2.7899561578318098E-3</v>
      </c>
      <c r="S128" s="96">
        <f t="shared" si="34"/>
        <v>14.000000000000021</v>
      </c>
      <c r="T128" s="87">
        <f t="shared" si="36"/>
        <v>2.7899561578318098E-3</v>
      </c>
      <c r="U128" s="96">
        <f t="shared" si="37"/>
        <v>11.929852530888819</v>
      </c>
    </row>
    <row r="129" spans="12:21">
      <c r="L129" s="19">
        <f t="shared" si="35"/>
        <v>0.84457560427206291</v>
      </c>
      <c r="M129" s="95">
        <f t="shared" si="28"/>
        <v>9015</v>
      </c>
      <c r="N129" s="87">
        <f t="shared" si="29"/>
        <v>5.6211354693648107E-4</v>
      </c>
      <c r="O129" s="96">
        <f t="shared" si="30"/>
        <v>5.9999999999999991</v>
      </c>
      <c r="P129" s="19">
        <f t="shared" si="31"/>
        <v>0.11354693648116899</v>
      </c>
      <c r="Q129" s="96">
        <f t="shared" si="32"/>
        <v>1211.999999999998</v>
      </c>
      <c r="R129" s="87">
        <f t="shared" si="33"/>
        <v>4.40322278433577E-3</v>
      </c>
      <c r="S129" s="96">
        <f t="shared" si="34"/>
        <v>47.000000000000007</v>
      </c>
      <c r="T129" s="87">
        <f t="shared" si="36"/>
        <v>4.40322278433577E-3</v>
      </c>
      <c r="U129" s="96">
        <f t="shared" si="37"/>
        <v>57.761476484916628</v>
      </c>
    </row>
    <row r="130" spans="12:21">
      <c r="L130" s="19">
        <f t="shared" si="35"/>
        <v>0.80496780128794854</v>
      </c>
      <c r="M130" s="95">
        <f t="shared" si="28"/>
        <v>28000.000000000004</v>
      </c>
      <c r="N130" s="87">
        <f t="shared" si="29"/>
        <v>8.0496780128794894E-4</v>
      </c>
      <c r="O130" s="96">
        <f t="shared" si="30"/>
        <v>28.000000000000014</v>
      </c>
      <c r="P130" s="19">
        <f t="shared" si="31"/>
        <v>0.18083026678932801</v>
      </c>
      <c r="Q130" s="96">
        <f t="shared" si="32"/>
        <v>6289.9999999999854</v>
      </c>
      <c r="R130" s="87">
        <f t="shared" si="33"/>
        <v>1.81117755289788E-3</v>
      </c>
      <c r="S130" s="96">
        <f t="shared" si="34"/>
        <v>62.999999999999858</v>
      </c>
      <c r="T130" s="87">
        <f t="shared" si="36"/>
        <v>1.81117755289788E-3</v>
      </c>
      <c r="U130" s="96">
        <f t="shared" si="37"/>
        <v>71.264403173872878</v>
      </c>
    </row>
    <row r="131" spans="12:21">
      <c r="L131" s="19">
        <f t="shared" si="35"/>
        <v>0.96746031746031746</v>
      </c>
      <c r="M131" s="95">
        <f t="shared" si="28"/>
        <v>1219</v>
      </c>
      <c r="N131" s="87">
        <f t="shared" si="29"/>
        <v>1.1111111111111101E-2</v>
      </c>
      <c r="O131" s="96">
        <f t="shared" si="30"/>
        <v>13.999999999999988</v>
      </c>
      <c r="P131" s="19">
        <f t="shared" si="31"/>
        <v>1.58730158730159E-2</v>
      </c>
      <c r="Q131" s="96">
        <f t="shared" si="32"/>
        <v>20.000000000000036</v>
      </c>
      <c r="R131" s="87">
        <f t="shared" si="33"/>
        <v>3.1746031746031698E-3</v>
      </c>
      <c r="S131" s="96">
        <f t="shared" si="34"/>
        <v>3.9999999999999938</v>
      </c>
      <c r="T131" s="87">
        <f t="shared" si="36"/>
        <v>3.1746031746031698E-3</v>
      </c>
      <c r="U131" s="96">
        <f t="shared" si="37"/>
        <v>5.56825396825396</v>
      </c>
    </row>
    <row r="132" spans="12:21">
      <c r="L132" s="19">
        <f t="shared" si="35"/>
        <v>0.75195418311276219</v>
      </c>
      <c r="M132" s="95">
        <f t="shared" si="28"/>
        <v>9716</v>
      </c>
      <c r="N132" s="87">
        <f t="shared" si="29"/>
        <v>1.0835074684621899E-3</v>
      </c>
      <c r="O132" s="96">
        <f t="shared" si="30"/>
        <v>13.999999999999956</v>
      </c>
      <c r="P132" s="19">
        <f t="shared" si="31"/>
        <v>0.20191935608699002</v>
      </c>
      <c r="Q132" s="96">
        <f t="shared" si="32"/>
        <v>2608.9999999999982</v>
      </c>
      <c r="R132" s="87">
        <f t="shared" si="33"/>
        <v>3.6374893584087899E-3</v>
      </c>
      <c r="S132" s="96">
        <f t="shared" si="34"/>
        <v>46.999999999999972</v>
      </c>
      <c r="T132" s="87">
        <f t="shared" si="36"/>
        <v>3.6374893584087899E-3</v>
      </c>
      <c r="U132" s="96">
        <f t="shared" si="37"/>
        <v>42.635012769909423</v>
      </c>
    </row>
    <row r="133" spans="12:21">
      <c r="L133" s="19">
        <f t="shared" si="35"/>
        <v>0.78242431381788191</v>
      </c>
      <c r="M133" s="95">
        <f t="shared" si="28"/>
        <v>6641.9999999999991</v>
      </c>
      <c r="N133" s="87">
        <f t="shared" si="29"/>
        <v>3.2983861467781798E-3</v>
      </c>
      <c r="O133" s="96">
        <f t="shared" si="30"/>
        <v>27.999999999999968</v>
      </c>
      <c r="P133" s="19">
        <f t="shared" si="31"/>
        <v>0.20556013664742601</v>
      </c>
      <c r="Q133" s="96">
        <f t="shared" si="32"/>
        <v>1744.9999999999993</v>
      </c>
      <c r="R133" s="87">
        <f t="shared" si="33"/>
        <v>5.8899752621039E-4</v>
      </c>
      <c r="S133" s="96">
        <f t="shared" si="34"/>
        <v>5.0000000000000009</v>
      </c>
      <c r="T133" s="87">
        <f t="shared" si="36"/>
        <v>5.8899752621039E-4</v>
      </c>
      <c r="U133" s="96">
        <f t="shared" si="37"/>
        <v>4.3061609141241615</v>
      </c>
    </row>
    <row r="134" spans="12:21">
      <c r="L134" s="19">
        <f t="shared" si="35"/>
        <v>0.69912790697674421</v>
      </c>
      <c r="M134" s="95">
        <f t="shared" si="28"/>
        <v>481</v>
      </c>
      <c r="N134" s="87">
        <v>0</v>
      </c>
      <c r="O134" s="96">
        <v>0</v>
      </c>
      <c r="P134" s="19">
        <f t="shared" si="31"/>
        <v>0.271802325581395</v>
      </c>
      <c r="Q134" s="96">
        <f t="shared" si="32"/>
        <v>186.99999999999977</v>
      </c>
      <c r="R134" s="87">
        <f t="shared" si="33"/>
        <v>5.8139534883720903E-3</v>
      </c>
      <c r="S134" s="96">
        <f t="shared" si="34"/>
        <v>3.9999999999999982</v>
      </c>
      <c r="T134" s="87">
        <f t="shared" si="36"/>
        <v>5.8139534883720903E-3</v>
      </c>
      <c r="U134" s="96">
        <f t="shared" si="37"/>
        <v>4.4186046511627888</v>
      </c>
    </row>
    <row r="154" spans="4:4">
      <c r="D154" s="19">
        <v>0.295805543861204</v>
      </c>
    </row>
  </sheetData>
  <mergeCells count="12">
    <mergeCell ref="C31:R31"/>
    <mergeCell ref="C32:R33"/>
    <mergeCell ref="B6:D9"/>
    <mergeCell ref="B4:R4"/>
    <mergeCell ref="G6:R6"/>
    <mergeCell ref="E7:F7"/>
    <mergeCell ref="G7:H7"/>
    <mergeCell ref="I7:J7"/>
    <mergeCell ref="K7:L7"/>
    <mergeCell ref="M7:N7"/>
    <mergeCell ref="O7:P7"/>
    <mergeCell ref="Q7:R7"/>
  </mergeCells>
  <pageMargins left="0.39370078740157499" right="0.39370078740157499" top="0.74803149606299202" bottom="0.74803149606299202" header="0.31496062992126" footer="0.31496062992126"/>
  <pageSetup paperSize="9" scale="66" orientation="landscape" r:id="rId1"/>
  <rowBreaks count="1" manualBreakCount="1">
    <brk id="38" max="17" man="1"/>
  </rowBreaks>
  <colBreaks count="1" manualBreakCount="1">
    <brk id="1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AN113"/>
  <sheetViews>
    <sheetView topLeftCell="F70" workbookViewId="0">
      <selection activeCell="N85" sqref="N85:S85"/>
    </sheetView>
  </sheetViews>
  <sheetFormatPr defaultColWidth="9.140625" defaultRowHeight="14.2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8" width="12" style="1" customWidth="1"/>
    <col min="19" max="19" width="9.140625" style="1"/>
    <col min="20" max="20" width="9.5703125" style="1" customWidth="1"/>
    <col min="21" max="21" width="9.85546875" style="1" customWidth="1"/>
    <col min="22" max="22" width="23.140625" style="1" customWidth="1"/>
    <col min="23" max="23" width="11.5703125" style="1" customWidth="1"/>
    <col min="24" max="16384" width="9.140625" style="1"/>
  </cols>
  <sheetData>
    <row r="4" spans="2:25" ht="29.25" customHeight="1">
      <c r="B4" s="308" t="s">
        <v>213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</row>
    <row r="5" spans="2:25">
      <c r="B5" s="11"/>
      <c r="C5" s="11"/>
      <c r="D5" s="11"/>
      <c r="E5" s="68"/>
      <c r="F5" s="68"/>
      <c r="G5" s="69"/>
      <c r="H5" s="68"/>
      <c r="I5" s="68"/>
      <c r="J5" s="11"/>
    </row>
    <row r="6" spans="2:25" ht="18" customHeight="1">
      <c r="B6" s="321" t="s">
        <v>118</v>
      </c>
      <c r="C6" s="321"/>
      <c r="D6" s="321"/>
      <c r="E6" s="70"/>
      <c r="F6" s="70"/>
      <c r="G6" s="323" t="s">
        <v>88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</row>
    <row r="7" spans="2:25" ht="23.25" customHeight="1">
      <c r="B7" s="295"/>
      <c r="C7" s="295"/>
      <c r="D7" s="295"/>
      <c r="E7" s="324" t="s">
        <v>204</v>
      </c>
      <c r="F7" s="324"/>
      <c r="G7" s="324" t="s">
        <v>156</v>
      </c>
      <c r="H7" s="324"/>
      <c r="I7" s="324" t="s">
        <v>157</v>
      </c>
      <c r="J7" s="324"/>
      <c r="K7" s="324" t="s">
        <v>158</v>
      </c>
      <c r="L7" s="324"/>
      <c r="M7" s="324" t="s">
        <v>90</v>
      </c>
      <c r="N7" s="324"/>
      <c r="O7" s="325" t="s">
        <v>91</v>
      </c>
      <c r="P7" s="325"/>
      <c r="Q7" s="324" t="s">
        <v>92</v>
      </c>
      <c r="R7" s="324"/>
    </row>
    <row r="8" spans="2:25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  <c r="M8" s="71" t="s">
        <v>3</v>
      </c>
      <c r="N8" s="71" t="s">
        <v>4</v>
      </c>
      <c r="O8" s="71" t="s">
        <v>3</v>
      </c>
      <c r="P8" s="71" t="s">
        <v>4</v>
      </c>
      <c r="Q8" s="71" t="s">
        <v>3</v>
      </c>
      <c r="R8" s="71" t="s">
        <v>4</v>
      </c>
    </row>
    <row r="9" spans="2:25" ht="9" customHeigh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25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"/>
      <c r="Q10" s="11"/>
      <c r="R10" s="11"/>
    </row>
    <row r="11" spans="2:25" ht="15">
      <c r="B11" s="11"/>
      <c r="C11" s="11"/>
      <c r="D11" s="11" t="s">
        <v>191</v>
      </c>
      <c r="E11" s="73">
        <f>SUM(E12:E28)</f>
        <v>172216</v>
      </c>
      <c r="F11" s="73">
        <f>SUM(F12:F28)</f>
        <v>160132</v>
      </c>
      <c r="G11" s="74">
        <f>(D85/E11)*100</f>
        <v>78.299925674734055</v>
      </c>
      <c r="H11" s="49">
        <f>(N85/F11)*100</f>
        <v>76.45442509929309</v>
      </c>
      <c r="I11" s="49">
        <f>(E85/E11)*100</f>
        <v>0.2084591443303758</v>
      </c>
      <c r="J11" s="49">
        <f>(O85/F11)*100</f>
        <v>0.23980216321534734</v>
      </c>
      <c r="K11" s="49">
        <f>(F85/E11)*100</f>
        <v>18.19691550146328</v>
      </c>
      <c r="L11" s="49">
        <f>(P85/F11)*100</f>
        <v>19.819274098868433</v>
      </c>
      <c r="M11" s="49">
        <f>(G85/E11)*100</f>
        <v>3.0264319227017231</v>
      </c>
      <c r="N11" s="49">
        <f>(Q85/F11)*100</f>
        <v>3.2123498114055904</v>
      </c>
      <c r="O11" s="49">
        <f>(H85/E11)*100</f>
        <v>0.2636224276489989</v>
      </c>
      <c r="P11" s="49">
        <f>(R85/F11)*100</f>
        <v>0.26915294881722579</v>
      </c>
      <c r="Q11" s="26" t="s">
        <v>205</v>
      </c>
      <c r="R11" s="26" t="s">
        <v>205</v>
      </c>
      <c r="S11" s="79"/>
    </row>
    <row r="12" spans="2:25" ht="15">
      <c r="B12" s="11"/>
      <c r="C12" s="11"/>
      <c r="D12" s="11" t="s">
        <v>10</v>
      </c>
      <c r="E12" s="73">
        <v>13861</v>
      </c>
      <c r="F12" s="73">
        <v>21373</v>
      </c>
      <c r="G12" s="74">
        <f>(D68/E12)*100</f>
        <v>45.891349830459561</v>
      </c>
      <c r="H12" s="49">
        <f t="shared" ref="H12:H28" si="0">(N68/F12)*100</f>
        <v>64.319468488279611</v>
      </c>
      <c r="I12" s="49">
        <f>(E68/E12)*100</f>
        <v>0.16593319385325736</v>
      </c>
      <c r="J12" s="49">
        <f t="shared" ref="J12:J27" si="1">(O68/F12)*100</f>
        <v>0.1403640106676648</v>
      </c>
      <c r="K12" s="49">
        <f t="shared" ref="K12:K28" si="2">(F68/E12)*100</f>
        <v>47.182742947839259</v>
      </c>
      <c r="L12" s="49">
        <f>(P68/F12)*100</f>
        <v>31.198240771066299</v>
      </c>
      <c r="M12" s="49">
        <f>(G68/E12)*100</f>
        <v>6.6012553206839337</v>
      </c>
      <c r="N12" s="49">
        <f>(Q68/F12)*100</f>
        <v>4.2249567210967109</v>
      </c>
      <c r="O12" s="49">
        <f>(H68/E12)*100</f>
        <v>0.15871870716398528</v>
      </c>
      <c r="P12" s="49">
        <f>(R68/F12)*100</f>
        <v>0.11697000888972067</v>
      </c>
      <c r="Q12" s="26" t="s">
        <v>190</v>
      </c>
      <c r="R12" s="26" t="s">
        <v>190</v>
      </c>
      <c r="S12" s="79"/>
      <c r="T12" s="84">
        <f>I12/100</f>
        <v>1.6593319385325737E-3</v>
      </c>
      <c r="U12" s="85">
        <f>E12*T12</f>
        <v>23.000000000000004</v>
      </c>
      <c r="V12" s="84">
        <f>K12/100</f>
        <v>0.47182742947839257</v>
      </c>
      <c r="W12" s="1">
        <f>E12*K12</f>
        <v>654000</v>
      </c>
      <c r="X12" s="1">
        <f>K12/100</f>
        <v>0.47182742947839257</v>
      </c>
      <c r="Y12" s="19">
        <f>K12/100</f>
        <v>0.47182742947839257</v>
      </c>
    </row>
    <row r="13" spans="2:25" ht="15">
      <c r="B13" s="11"/>
      <c r="C13" s="11"/>
      <c r="D13" s="11" t="s">
        <v>11</v>
      </c>
      <c r="E13" s="73">
        <v>6970</v>
      </c>
      <c r="F13" s="73">
        <v>7261</v>
      </c>
      <c r="G13" s="74">
        <f t="shared" ref="G13:G28" si="3">(D69/E13)*100</f>
        <v>61.807747489239595</v>
      </c>
      <c r="H13" s="49">
        <f t="shared" si="0"/>
        <v>61.575540559151634</v>
      </c>
      <c r="I13" s="49">
        <f t="shared" ref="I13:I27" si="4">(E69/E13)*100</f>
        <v>0.15781922525107603</v>
      </c>
      <c r="J13" s="49">
        <f t="shared" si="1"/>
        <v>0.19281090758848643</v>
      </c>
      <c r="K13" s="49">
        <f t="shared" si="2"/>
        <v>29.971305595408893</v>
      </c>
      <c r="L13" s="49">
        <f t="shared" ref="L13:L28" si="5">(P69/F13)*100</f>
        <v>30.574301060459991</v>
      </c>
      <c r="M13" s="49">
        <f t="shared" ref="M13:M28" si="6">(G69/E13)*100</f>
        <v>7.7331420373027262</v>
      </c>
      <c r="N13" s="49">
        <f t="shared" ref="N13:N28" si="7">(Q69/F13)*100</f>
        <v>7.3543589037322681</v>
      </c>
      <c r="O13" s="49">
        <f t="shared" ref="O13:O26" si="8">(H69/E13)*100</f>
        <v>0.32998565279770442</v>
      </c>
      <c r="P13" s="49">
        <f t="shared" ref="P13:P26" si="9">(R69/F13)*100</f>
        <v>0.30298856906762156</v>
      </c>
      <c r="Q13" s="26" t="s">
        <v>190</v>
      </c>
      <c r="R13" s="26" t="s">
        <v>190</v>
      </c>
      <c r="S13" s="79"/>
    </row>
    <row r="14" spans="2:25" ht="15">
      <c r="B14" s="11"/>
      <c r="C14" s="11"/>
      <c r="D14" s="11" t="s">
        <v>12</v>
      </c>
      <c r="E14" s="73">
        <v>4920</v>
      </c>
      <c r="F14" s="73">
        <v>5398</v>
      </c>
      <c r="G14" s="74">
        <f t="shared" si="3"/>
        <v>89.268292682926827</v>
      </c>
      <c r="H14" s="49">
        <f t="shared" si="0"/>
        <v>89.08855131530197</v>
      </c>
      <c r="I14" s="26" t="s">
        <v>205</v>
      </c>
      <c r="J14" s="49">
        <f t="shared" si="1"/>
        <v>9.2626898851426456E-2</v>
      </c>
      <c r="K14" s="49">
        <f t="shared" si="2"/>
        <v>9.7764227642276413</v>
      </c>
      <c r="L14" s="49">
        <f t="shared" si="5"/>
        <v>9.2441645053723605</v>
      </c>
      <c r="M14" s="49">
        <f t="shared" si="6"/>
        <v>0.75203252032520329</v>
      </c>
      <c r="N14" s="49">
        <f t="shared" si="7"/>
        <v>1.3523527232308261</v>
      </c>
      <c r="O14" s="49">
        <f t="shared" si="8"/>
        <v>0.18292682926829271</v>
      </c>
      <c r="P14" s="49">
        <f t="shared" si="9"/>
        <v>0.22230455724342349</v>
      </c>
      <c r="Q14" s="26" t="s">
        <v>190</v>
      </c>
      <c r="R14" s="26" t="s">
        <v>190</v>
      </c>
      <c r="S14" s="79"/>
    </row>
    <row r="15" spans="2:25" ht="15">
      <c r="B15" s="11"/>
      <c r="C15" s="11"/>
      <c r="D15" s="11" t="s">
        <v>13</v>
      </c>
      <c r="E15" s="73">
        <v>3208</v>
      </c>
      <c r="F15" s="73">
        <v>5073</v>
      </c>
      <c r="G15" s="74">
        <f t="shared" si="3"/>
        <v>48.379052369077307</v>
      </c>
      <c r="H15" s="49">
        <f t="shared" si="0"/>
        <v>73.349103094815689</v>
      </c>
      <c r="I15" s="26" t="s">
        <v>205</v>
      </c>
      <c r="J15" s="26" t="s">
        <v>205</v>
      </c>
      <c r="K15" s="49">
        <f t="shared" si="2"/>
        <v>46.041147132169577</v>
      </c>
      <c r="L15" s="49">
        <f t="shared" si="5"/>
        <v>23.161837177212693</v>
      </c>
      <c r="M15" s="49">
        <f t="shared" si="6"/>
        <v>5.1745635910224435</v>
      </c>
      <c r="N15" s="49">
        <f t="shared" si="7"/>
        <v>3.1736644983244626</v>
      </c>
      <c r="O15" s="49">
        <f t="shared" si="8"/>
        <v>0.40523690773067333</v>
      </c>
      <c r="P15" s="49">
        <f t="shared" si="9"/>
        <v>0.27597082594125766</v>
      </c>
      <c r="Q15" s="26" t="s">
        <v>190</v>
      </c>
      <c r="R15" s="26" t="s">
        <v>190</v>
      </c>
      <c r="S15" s="79"/>
    </row>
    <row r="16" spans="2:25" ht="15">
      <c r="B16" s="11"/>
      <c r="C16" s="11"/>
      <c r="D16" s="11" t="s">
        <v>23</v>
      </c>
      <c r="E16" s="73">
        <v>3435</v>
      </c>
      <c r="F16" s="73">
        <v>4392</v>
      </c>
      <c r="G16" s="74">
        <f t="shared" si="3"/>
        <v>84.48326055312954</v>
      </c>
      <c r="H16" s="49">
        <f t="shared" si="0"/>
        <v>86.839708561020032</v>
      </c>
      <c r="I16" s="49">
        <f t="shared" si="4"/>
        <v>0.55312954876273646</v>
      </c>
      <c r="J16" s="49">
        <f t="shared" si="1"/>
        <v>0.72859744990892528</v>
      </c>
      <c r="K16" s="49">
        <f t="shared" si="2"/>
        <v>14.20669577874818</v>
      </c>
      <c r="L16" s="49">
        <f t="shared" si="5"/>
        <v>11.794171220400729</v>
      </c>
      <c r="M16" s="49">
        <f t="shared" si="6"/>
        <v>0.72780203784570596</v>
      </c>
      <c r="N16" s="49">
        <f t="shared" si="7"/>
        <v>0.61475409836065575</v>
      </c>
      <c r="O16" s="26" t="s">
        <v>205</v>
      </c>
      <c r="P16" s="26" t="s">
        <v>205</v>
      </c>
      <c r="Q16" s="26" t="s">
        <v>190</v>
      </c>
      <c r="R16" s="26" t="s">
        <v>190</v>
      </c>
      <c r="S16" s="79"/>
    </row>
    <row r="17" spans="2:27" ht="15">
      <c r="B17" s="11"/>
      <c r="C17" s="11"/>
      <c r="D17" s="11" t="s">
        <v>24</v>
      </c>
      <c r="E17" s="73">
        <v>43128</v>
      </c>
      <c r="F17" s="73">
        <v>23147</v>
      </c>
      <c r="G17" s="74">
        <f t="shared" si="3"/>
        <v>95.752179558523466</v>
      </c>
      <c r="H17" s="49">
        <f t="shared" si="0"/>
        <v>91.173802220590133</v>
      </c>
      <c r="I17" s="49">
        <f t="shared" si="4"/>
        <v>8.8109812650714159E-2</v>
      </c>
      <c r="J17" s="49">
        <f t="shared" si="1"/>
        <v>0.23329157126193459</v>
      </c>
      <c r="K17" s="49">
        <f t="shared" si="2"/>
        <v>3.2461509923947323</v>
      </c>
      <c r="L17" s="49">
        <f t="shared" si="5"/>
        <v>7.0376290664016929</v>
      </c>
      <c r="M17" s="49">
        <f t="shared" si="6"/>
        <v>0.38721943980708584</v>
      </c>
      <c r="N17" s="49">
        <f t="shared" si="7"/>
        <v>0.79059921372100062</v>
      </c>
      <c r="O17" s="49">
        <f t="shared" si="8"/>
        <v>0.51010944166202932</v>
      </c>
      <c r="P17" s="49">
        <f t="shared" si="9"/>
        <v>0.73443642804683107</v>
      </c>
      <c r="Q17" s="26" t="s">
        <v>205</v>
      </c>
      <c r="R17" s="26" t="s">
        <v>205</v>
      </c>
      <c r="S17" s="79"/>
    </row>
    <row r="18" spans="2:27" ht="15">
      <c r="B18" s="11"/>
      <c r="C18" s="11"/>
      <c r="D18" s="11" t="s">
        <v>26</v>
      </c>
      <c r="E18" s="73">
        <v>6525</v>
      </c>
      <c r="F18" s="73">
        <v>5296</v>
      </c>
      <c r="G18" s="74">
        <f t="shared" si="3"/>
        <v>69.241379310344826</v>
      </c>
      <c r="H18" s="49">
        <f t="shared" si="0"/>
        <v>69.222054380664659</v>
      </c>
      <c r="I18" s="49">
        <f t="shared" si="4"/>
        <v>0.18390804597701149</v>
      </c>
      <c r="J18" s="49">
        <f t="shared" si="1"/>
        <v>0.11329305135951663</v>
      </c>
      <c r="K18" s="49">
        <f t="shared" si="2"/>
        <v>28.812260536398465</v>
      </c>
      <c r="L18" s="49">
        <f t="shared" si="5"/>
        <v>28.474320241691842</v>
      </c>
      <c r="M18" s="49">
        <f t="shared" si="6"/>
        <v>1.7164750957854407</v>
      </c>
      <c r="N18" s="49">
        <f t="shared" si="7"/>
        <v>2.1148036253776437</v>
      </c>
      <c r="O18" s="26" t="s">
        <v>205</v>
      </c>
      <c r="P18" s="49">
        <f t="shared" si="9"/>
        <v>7.5528700906344406E-2</v>
      </c>
      <c r="Q18" s="26" t="s">
        <v>190</v>
      </c>
      <c r="R18" s="26" t="s">
        <v>190</v>
      </c>
      <c r="S18" s="79"/>
    </row>
    <row r="19" spans="2:27" ht="15">
      <c r="B19" s="11"/>
      <c r="C19" s="11"/>
      <c r="D19" s="11" t="s">
        <v>28</v>
      </c>
      <c r="E19" s="73">
        <v>5859</v>
      </c>
      <c r="F19" s="73">
        <v>5876</v>
      </c>
      <c r="G19" s="74">
        <f t="shared" si="3"/>
        <v>70.165557262331461</v>
      </c>
      <c r="H19" s="49">
        <f t="shared" si="0"/>
        <v>69.264805990469696</v>
      </c>
      <c r="I19" s="49">
        <f t="shared" si="4"/>
        <v>0.23894862604540024</v>
      </c>
      <c r="J19" s="49">
        <f t="shared" si="1"/>
        <v>0.32334921715452691</v>
      </c>
      <c r="K19" s="49">
        <f t="shared" si="2"/>
        <v>20.515446321897933</v>
      </c>
      <c r="L19" s="49">
        <f t="shared" si="5"/>
        <v>21.3070115724983</v>
      </c>
      <c r="M19" s="49">
        <f t="shared" si="6"/>
        <v>8.9093701996927805</v>
      </c>
      <c r="N19" s="49">
        <f t="shared" si="7"/>
        <v>8.9176310415248476</v>
      </c>
      <c r="O19" s="49">
        <f t="shared" si="8"/>
        <v>0.17067759003242874</v>
      </c>
      <c r="P19" s="49">
        <f t="shared" si="9"/>
        <v>0.18720217835262082</v>
      </c>
      <c r="Q19" s="26" t="s">
        <v>190</v>
      </c>
      <c r="R19" s="26" t="s">
        <v>190</v>
      </c>
      <c r="S19" s="79"/>
    </row>
    <row r="20" spans="2:27" ht="15">
      <c r="B20" s="11"/>
      <c r="C20" s="11"/>
      <c r="D20" s="11" t="s">
        <v>29</v>
      </c>
      <c r="E20" s="73">
        <v>3088</v>
      </c>
      <c r="F20" s="73">
        <v>3564</v>
      </c>
      <c r="G20" s="74">
        <f t="shared" si="3"/>
        <v>46.534974093264246</v>
      </c>
      <c r="H20" s="49">
        <f t="shared" si="0"/>
        <v>66.021324354657679</v>
      </c>
      <c r="I20" s="26" t="s">
        <v>190</v>
      </c>
      <c r="J20" s="26" t="s">
        <v>190</v>
      </c>
      <c r="K20" s="49">
        <f t="shared" si="2"/>
        <v>52.655440414507773</v>
      </c>
      <c r="L20" s="49">
        <f t="shared" si="5"/>
        <v>33.221099887766556</v>
      </c>
      <c r="M20" s="49">
        <f t="shared" si="6"/>
        <v>0.80958549222797915</v>
      </c>
      <c r="N20" s="49">
        <f t="shared" si="7"/>
        <v>0.75757575757575757</v>
      </c>
      <c r="O20" s="26" t="s">
        <v>190</v>
      </c>
      <c r="P20" s="26" t="s">
        <v>190</v>
      </c>
      <c r="Q20" s="26" t="s">
        <v>190</v>
      </c>
      <c r="R20" s="26" t="s">
        <v>190</v>
      </c>
      <c r="S20" s="79"/>
    </row>
    <row r="21" spans="2:27" ht="15">
      <c r="B21" s="11"/>
      <c r="C21" s="11"/>
      <c r="D21" s="11" t="s">
        <v>30</v>
      </c>
      <c r="E21" s="73">
        <v>6625</v>
      </c>
      <c r="F21" s="73">
        <v>8080</v>
      </c>
      <c r="G21" s="74">
        <f t="shared" si="3"/>
        <v>74.083018867924537</v>
      </c>
      <c r="H21" s="49">
        <f t="shared" si="0"/>
        <v>77.128712871287135</v>
      </c>
      <c r="I21" s="49">
        <f t="shared" si="4"/>
        <v>0.3471698113207547</v>
      </c>
      <c r="J21" s="49">
        <f t="shared" si="1"/>
        <v>0.3094059405940594</v>
      </c>
      <c r="K21" s="49">
        <f t="shared" si="2"/>
        <v>20.8</v>
      </c>
      <c r="L21" s="49">
        <f t="shared" si="5"/>
        <v>18.490099009900991</v>
      </c>
      <c r="M21" s="49">
        <f t="shared" si="6"/>
        <v>4.7245283018867923</v>
      </c>
      <c r="N21" s="49">
        <f t="shared" si="7"/>
        <v>3.8985148514851486</v>
      </c>
      <c r="O21" s="26" t="s">
        <v>205</v>
      </c>
      <c r="P21" s="49">
        <f t="shared" si="9"/>
        <v>0.1608910891089109</v>
      </c>
      <c r="Q21" s="26" t="s">
        <v>205</v>
      </c>
      <c r="R21" s="26" t="s">
        <v>205</v>
      </c>
      <c r="S21" s="79"/>
    </row>
    <row r="22" spans="2:27" ht="15">
      <c r="B22" s="11"/>
      <c r="C22" s="11"/>
      <c r="D22" s="11" t="s">
        <v>32</v>
      </c>
      <c r="E22" s="73">
        <v>3893</v>
      </c>
      <c r="F22" s="73">
        <v>4773</v>
      </c>
      <c r="G22" s="74">
        <f t="shared" si="3"/>
        <v>87.053686103262265</v>
      </c>
      <c r="H22" s="49">
        <f t="shared" si="0"/>
        <v>88.560653676932745</v>
      </c>
      <c r="I22" s="49">
        <f t="shared" si="4"/>
        <v>0.20549704597996404</v>
      </c>
      <c r="J22" s="49">
        <f t="shared" si="1"/>
        <v>0.16760946993505133</v>
      </c>
      <c r="K22" s="49">
        <f t="shared" si="2"/>
        <v>11.739018751605446</v>
      </c>
      <c r="L22" s="49">
        <f t="shared" si="5"/>
        <v>10.328933584747539</v>
      </c>
      <c r="M22" s="49">
        <f t="shared" si="6"/>
        <v>0.35961983046493706</v>
      </c>
      <c r="N22" s="49">
        <f t="shared" si="7"/>
        <v>0.41902367483762837</v>
      </c>
      <c r="O22" s="49">
        <f t="shared" si="8"/>
        <v>0.64217826868738759</v>
      </c>
      <c r="P22" s="49">
        <f t="shared" si="9"/>
        <v>0.5237795935470354</v>
      </c>
      <c r="Q22" s="26" t="s">
        <v>190</v>
      </c>
      <c r="R22" s="26" t="s">
        <v>190</v>
      </c>
      <c r="S22" s="79"/>
    </row>
    <row r="23" spans="2:27" ht="15">
      <c r="B23" s="11"/>
      <c r="C23" s="11"/>
      <c r="D23" s="11" t="s">
        <v>37</v>
      </c>
      <c r="E23" s="73">
        <v>12218</v>
      </c>
      <c r="F23" s="73">
        <v>10369</v>
      </c>
      <c r="G23" s="74">
        <f t="shared" si="3"/>
        <v>81.650024553936817</v>
      </c>
      <c r="H23" s="49">
        <f t="shared" si="0"/>
        <v>80.682804513453561</v>
      </c>
      <c r="I23" s="26" t="s">
        <v>205</v>
      </c>
      <c r="J23" s="49">
        <f t="shared" si="1"/>
        <v>9.6441315459542876E-2</v>
      </c>
      <c r="K23" s="49">
        <f t="shared" si="2"/>
        <v>10.288099525290555</v>
      </c>
      <c r="L23" s="49">
        <f t="shared" si="5"/>
        <v>11.15826019866911</v>
      </c>
      <c r="M23" s="49">
        <f t="shared" si="6"/>
        <v>7.7754133246030452</v>
      </c>
      <c r="N23" s="49">
        <f t="shared" si="7"/>
        <v>7.7924582891310639</v>
      </c>
      <c r="O23" s="49">
        <f t="shared" si="8"/>
        <v>0.24553936814535929</v>
      </c>
      <c r="P23" s="49">
        <f t="shared" si="9"/>
        <v>0.27003568328672001</v>
      </c>
      <c r="Q23" s="26" t="s">
        <v>190</v>
      </c>
      <c r="R23" s="26" t="s">
        <v>190</v>
      </c>
      <c r="S23" s="79"/>
    </row>
    <row r="24" spans="2:27" ht="15">
      <c r="B24" s="11"/>
      <c r="C24" s="11"/>
      <c r="D24" s="11" t="s">
        <v>38</v>
      </c>
      <c r="E24" s="73">
        <v>38126</v>
      </c>
      <c r="F24" s="73">
        <v>33630</v>
      </c>
      <c r="G24" s="74">
        <f t="shared" si="3"/>
        <v>80.315270419136539</v>
      </c>
      <c r="H24" s="49">
        <f t="shared" si="0"/>
        <v>77.329765090692831</v>
      </c>
      <c r="I24" s="49">
        <f t="shared" si="4"/>
        <v>0.22294497193516236</v>
      </c>
      <c r="J24" s="49">
        <f t="shared" si="1"/>
        <v>0.25572405590246805</v>
      </c>
      <c r="K24" s="49">
        <f t="shared" si="2"/>
        <v>17.604784136809528</v>
      </c>
      <c r="L24" s="49">
        <f t="shared" si="5"/>
        <v>20.294380017841213</v>
      </c>
      <c r="M24" s="49">
        <f t="shared" si="6"/>
        <v>1.746839427162566</v>
      </c>
      <c r="N24" s="49">
        <f t="shared" si="7"/>
        <v>1.9744275944097531</v>
      </c>
      <c r="O24" s="49">
        <f t="shared" si="8"/>
        <v>0.11016104495619786</v>
      </c>
      <c r="P24" s="49">
        <f t="shared" si="9"/>
        <v>0.14570324115373179</v>
      </c>
      <c r="Q24" s="26" t="s">
        <v>190</v>
      </c>
      <c r="R24" s="26" t="s">
        <v>190</v>
      </c>
      <c r="S24" s="79"/>
    </row>
    <row r="25" spans="2:27" ht="15">
      <c r="B25" s="11"/>
      <c r="C25" s="11"/>
      <c r="D25" s="11" t="s">
        <v>42</v>
      </c>
      <c r="E25" s="73">
        <v>1422</v>
      </c>
      <c r="F25" s="73">
        <v>1142</v>
      </c>
      <c r="G25" s="74">
        <f t="shared" si="3"/>
        <v>96.202531645569621</v>
      </c>
      <c r="H25" s="49">
        <f t="shared" si="0"/>
        <v>97.197898423817861</v>
      </c>
      <c r="I25" s="49">
        <f t="shared" si="4"/>
        <v>3.3755274261603372</v>
      </c>
      <c r="J25" s="49">
        <f t="shared" si="1"/>
        <v>1.4886164623467601</v>
      </c>
      <c r="K25" s="49">
        <f t="shared" si="2"/>
        <v>0.21097046413502107</v>
      </c>
      <c r="L25" s="49">
        <f t="shared" si="5"/>
        <v>1.0507880910683012</v>
      </c>
      <c r="M25" s="49">
        <f t="shared" si="6"/>
        <v>0.21097046413502107</v>
      </c>
      <c r="N25" s="49">
        <f t="shared" si="7"/>
        <v>0.26269702276707529</v>
      </c>
      <c r="O25" s="26" t="s">
        <v>190</v>
      </c>
      <c r="P25" s="26" t="s">
        <v>190</v>
      </c>
      <c r="Q25" s="26" t="s">
        <v>190</v>
      </c>
      <c r="R25" s="26" t="s">
        <v>190</v>
      </c>
      <c r="S25" s="79"/>
    </row>
    <row r="26" spans="2:27" ht="15">
      <c r="B26" s="11"/>
      <c r="C26" s="11"/>
      <c r="D26" s="11" t="s">
        <v>44</v>
      </c>
      <c r="E26" s="73">
        <v>10791</v>
      </c>
      <c r="F26" s="73">
        <v>11551</v>
      </c>
      <c r="G26" s="74">
        <f t="shared" si="3"/>
        <v>69.40969326290427</v>
      </c>
      <c r="H26" s="49">
        <f t="shared" si="0"/>
        <v>70.669206129339443</v>
      </c>
      <c r="I26" s="49">
        <f t="shared" si="4"/>
        <v>0.18533963488091929</v>
      </c>
      <c r="J26" s="49">
        <f t="shared" si="1"/>
        <v>0.16448792312353908</v>
      </c>
      <c r="K26" s="49">
        <f t="shared" si="2"/>
        <v>23.945880826614772</v>
      </c>
      <c r="L26" s="49">
        <f t="shared" si="5"/>
        <v>23.054281014630767</v>
      </c>
      <c r="M26" s="49">
        <f t="shared" si="6"/>
        <v>5.9586692614215551</v>
      </c>
      <c r="N26" s="49">
        <f t="shared" si="7"/>
        <v>5.6358756817591553</v>
      </c>
      <c r="O26" s="49">
        <f t="shared" si="8"/>
        <v>0.50041701417848206</v>
      </c>
      <c r="P26" s="49">
        <f t="shared" si="9"/>
        <v>0.47614925114708684</v>
      </c>
      <c r="Q26" s="26" t="s">
        <v>190</v>
      </c>
      <c r="R26" s="26" t="s">
        <v>190</v>
      </c>
      <c r="S26" s="79"/>
    </row>
    <row r="27" spans="2:27" ht="15">
      <c r="B27" s="11"/>
      <c r="C27" s="11"/>
      <c r="D27" s="11" t="s">
        <v>45</v>
      </c>
      <c r="E27" s="75">
        <v>7350</v>
      </c>
      <c r="F27" s="75">
        <v>8515</v>
      </c>
      <c r="G27" s="74">
        <f t="shared" si="3"/>
        <v>77.959183673469397</v>
      </c>
      <c r="H27" s="49">
        <f t="shared" si="0"/>
        <v>71.931884908984145</v>
      </c>
      <c r="I27" s="49">
        <f t="shared" si="4"/>
        <v>0.70748299319727892</v>
      </c>
      <c r="J27" s="49">
        <f t="shared" si="1"/>
        <v>0.66940692894891374</v>
      </c>
      <c r="K27" s="49">
        <f t="shared" si="2"/>
        <v>19.945578231292519</v>
      </c>
      <c r="L27" s="49">
        <f t="shared" si="5"/>
        <v>26.165590135055783</v>
      </c>
      <c r="M27" s="49">
        <f t="shared" si="6"/>
        <v>1.3877551020408163</v>
      </c>
      <c r="N27" s="49">
        <f t="shared" si="7"/>
        <v>1.2096300645918967</v>
      </c>
      <c r="O27" s="26" t="s">
        <v>190</v>
      </c>
      <c r="P27" s="26" t="s">
        <v>205</v>
      </c>
      <c r="Q27" s="26" t="s">
        <v>190</v>
      </c>
      <c r="R27" s="26" t="s">
        <v>190</v>
      </c>
      <c r="S27" s="79"/>
    </row>
    <row r="28" spans="2:27" ht="15">
      <c r="B28" s="11"/>
      <c r="C28" s="11"/>
      <c r="D28" s="11" t="s">
        <v>46</v>
      </c>
      <c r="E28" s="75">
        <v>797</v>
      </c>
      <c r="F28" s="75">
        <v>692</v>
      </c>
      <c r="G28" s="74">
        <f t="shared" si="3"/>
        <v>60.978670012547056</v>
      </c>
      <c r="H28" s="49">
        <f t="shared" si="0"/>
        <v>64.161849710982651</v>
      </c>
      <c r="I28" s="26" t="s">
        <v>190</v>
      </c>
      <c r="J28" s="26" t="s">
        <v>190</v>
      </c>
      <c r="K28" s="49">
        <f t="shared" si="2"/>
        <v>37.390213299874532</v>
      </c>
      <c r="L28" s="49">
        <f t="shared" si="5"/>
        <v>30.635838150289018</v>
      </c>
      <c r="M28" s="49">
        <f t="shared" si="6"/>
        <v>1.6311166875784191</v>
      </c>
      <c r="N28" s="49">
        <f t="shared" si="7"/>
        <v>5.202312138728324</v>
      </c>
      <c r="O28" s="26" t="s">
        <v>190</v>
      </c>
      <c r="P28" s="26" t="s">
        <v>190</v>
      </c>
      <c r="Q28" s="26" t="s">
        <v>190</v>
      </c>
      <c r="R28" s="26" t="s">
        <v>190</v>
      </c>
      <c r="S28" s="79"/>
      <c r="Z28" s="56">
        <f>G12/100</f>
        <v>0.4589134983045956</v>
      </c>
      <c r="AA28" s="37">
        <f>E12*Z28</f>
        <v>6361</v>
      </c>
    </row>
    <row r="29" spans="2:27" ht="9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2:27" ht="9" customHeight="1"/>
    <row r="31" spans="2:27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</row>
    <row r="32" spans="2:27" ht="12.75" customHeight="1">
      <c r="B32" s="12" t="s">
        <v>178</v>
      </c>
      <c r="C32" s="320" t="s">
        <v>192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U32" s="49"/>
      <c r="V32" s="49"/>
      <c r="W32" s="49"/>
      <c r="X32" s="49"/>
      <c r="Y32" s="49"/>
      <c r="Z32" s="81"/>
    </row>
    <row r="33" spans="2:26" ht="12.75" customHeight="1">
      <c r="B33" s="12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56"/>
      <c r="U33" s="49"/>
      <c r="V33" s="49"/>
      <c r="W33" s="49"/>
      <c r="X33" s="49"/>
      <c r="Y33" s="49"/>
      <c r="Z33" s="81"/>
    </row>
    <row r="34" spans="2:26" s="12" customFormat="1" ht="12.75" customHeight="1">
      <c r="B34" s="12" t="s">
        <v>206</v>
      </c>
      <c r="U34" s="80"/>
      <c r="V34" s="80"/>
      <c r="W34" s="80"/>
      <c r="X34" s="80"/>
      <c r="Y34" s="80"/>
      <c r="Z34" s="82"/>
    </row>
    <row r="35" spans="2:26" s="12" customFormat="1" ht="12.75" customHeight="1">
      <c r="B35" s="229" t="s">
        <v>207</v>
      </c>
      <c r="U35" s="80"/>
      <c r="V35" s="80"/>
      <c r="W35" s="80"/>
      <c r="X35" s="80"/>
      <c r="Y35" s="80"/>
      <c r="Z35" s="82"/>
    </row>
    <row r="36" spans="2:26">
      <c r="U36" s="49"/>
      <c r="V36" s="49"/>
      <c r="W36" s="49"/>
      <c r="X36" s="49"/>
      <c r="Y36" s="49"/>
      <c r="Z36" s="81"/>
    </row>
    <row r="37" spans="2:26">
      <c r="U37" s="49"/>
      <c r="V37" s="49"/>
      <c r="W37" s="49"/>
      <c r="X37" s="49"/>
      <c r="Y37" s="49"/>
      <c r="Z37" s="81"/>
    </row>
    <row r="38" spans="2:26">
      <c r="U38" s="49"/>
      <c r="V38" s="49"/>
      <c r="W38" s="49"/>
      <c r="X38" s="49"/>
      <c r="Y38" s="49"/>
      <c r="Z38" s="81"/>
    </row>
    <row r="39" spans="2:26">
      <c r="U39" s="49"/>
      <c r="V39" s="49"/>
      <c r="W39" s="49"/>
      <c r="X39" s="49"/>
      <c r="Y39" s="49"/>
      <c r="Z39" s="81"/>
    </row>
    <row r="40" spans="2:26">
      <c r="U40" s="49"/>
      <c r="V40" s="49"/>
      <c r="W40" s="49"/>
      <c r="X40" s="49"/>
      <c r="Y40" s="49"/>
      <c r="Z40" s="81"/>
    </row>
    <row r="41" spans="2:26">
      <c r="U41" s="49"/>
      <c r="V41" s="49"/>
      <c r="W41" s="49"/>
      <c r="X41" s="49"/>
      <c r="Y41" s="49"/>
      <c r="Z41" s="81"/>
    </row>
    <row r="42" spans="2:26">
      <c r="U42" s="49"/>
      <c r="V42" s="49"/>
      <c r="W42" s="49"/>
      <c r="X42" s="49"/>
      <c r="Y42" s="49"/>
      <c r="Z42" s="81"/>
    </row>
    <row r="43" spans="2:26">
      <c r="B43" s="56"/>
      <c r="U43" s="49"/>
      <c r="V43" s="49"/>
      <c r="W43" s="49"/>
      <c r="X43" s="49"/>
      <c r="Y43" s="49"/>
      <c r="Z43" s="81"/>
    </row>
    <row r="44" spans="2:26">
      <c r="U44" s="49"/>
      <c r="V44" s="49"/>
      <c r="W44" s="49"/>
      <c r="X44" s="49"/>
      <c r="Y44" s="49"/>
      <c r="Z44" s="81"/>
    </row>
    <row r="45" spans="2:26">
      <c r="B45" s="83"/>
      <c r="C45" s="11"/>
      <c r="U45" s="49"/>
      <c r="V45" s="49"/>
      <c r="W45" s="49"/>
      <c r="X45" s="49"/>
      <c r="Y45" s="49"/>
      <c r="Z45" s="81"/>
    </row>
    <row r="46" spans="2:26">
      <c r="C46" s="11"/>
      <c r="U46" s="49"/>
      <c r="V46" s="49"/>
      <c r="W46" s="49"/>
      <c r="X46" s="49"/>
      <c r="Y46" s="49"/>
      <c r="Z46" s="81"/>
    </row>
    <row r="47" spans="2:26">
      <c r="C47" s="11"/>
      <c r="U47" s="49"/>
      <c r="V47" s="49"/>
      <c r="W47" s="49"/>
      <c r="X47" s="49"/>
      <c r="Y47" s="49"/>
      <c r="Z47" s="81"/>
    </row>
    <row r="48" spans="2:26">
      <c r="C48" s="11"/>
      <c r="U48" s="49"/>
      <c r="V48" s="49"/>
      <c r="W48" s="49"/>
      <c r="X48" s="49"/>
      <c r="Y48" s="49"/>
      <c r="Z48" s="81"/>
    </row>
    <row r="49" spans="3:26">
      <c r="C49" s="11"/>
      <c r="U49" s="49"/>
      <c r="V49" s="49"/>
      <c r="W49" s="49"/>
      <c r="X49" s="49"/>
      <c r="Y49" s="49"/>
      <c r="Z49" s="81"/>
    </row>
    <row r="50" spans="3:26">
      <c r="C50" s="11"/>
      <c r="U50" s="49"/>
      <c r="V50" s="49"/>
      <c r="W50" s="49"/>
      <c r="X50" s="49"/>
      <c r="Y50" s="49"/>
      <c r="Z50" s="81"/>
    </row>
    <row r="51" spans="3:26">
      <c r="C51" s="11"/>
      <c r="U51" s="49"/>
      <c r="V51" s="49"/>
      <c r="W51" s="49"/>
      <c r="X51" s="49"/>
      <c r="Y51" s="49"/>
      <c r="Z51" s="81"/>
    </row>
    <row r="52" spans="3:26">
      <c r="C52" s="11"/>
      <c r="U52" s="49"/>
      <c r="V52" s="49"/>
      <c r="W52" s="49"/>
      <c r="X52" s="49"/>
      <c r="Y52" s="49"/>
      <c r="Z52" s="81"/>
    </row>
    <row r="53" spans="3:26">
      <c r="C53" s="11"/>
      <c r="U53" s="49"/>
      <c r="V53" s="49"/>
      <c r="W53" s="49"/>
      <c r="X53" s="49"/>
      <c r="Y53" s="49"/>
      <c r="Z53" s="81"/>
    </row>
    <row r="54" spans="3:26">
      <c r="C54" s="11"/>
      <c r="U54" s="49"/>
      <c r="V54" s="49"/>
      <c r="W54" s="49"/>
      <c r="X54" s="49"/>
      <c r="Y54" s="49"/>
      <c r="Z54" s="81"/>
    </row>
    <row r="55" spans="3:26">
      <c r="C55" s="11"/>
      <c r="U55" s="49"/>
      <c r="V55" s="49"/>
      <c r="W55" s="49"/>
      <c r="X55" s="49"/>
      <c r="Y55" s="49"/>
      <c r="Z55" s="81"/>
    </row>
    <row r="56" spans="3:26">
      <c r="C56" s="11"/>
      <c r="U56" s="49"/>
      <c r="V56" s="49"/>
      <c r="W56" s="49"/>
      <c r="X56" s="49"/>
      <c r="Y56" s="49"/>
      <c r="Z56" s="81"/>
    </row>
    <row r="57" spans="3:26">
      <c r="C57" s="11"/>
      <c r="U57" s="49"/>
      <c r="V57" s="49"/>
      <c r="W57" s="49"/>
      <c r="X57" s="49"/>
      <c r="Y57" s="49"/>
      <c r="Z57" s="81"/>
    </row>
    <row r="58" spans="3:26">
      <c r="C58" s="11"/>
      <c r="U58" s="49"/>
      <c r="V58" s="49"/>
      <c r="W58" s="49"/>
      <c r="X58" s="49"/>
      <c r="Y58" s="49"/>
      <c r="Z58" s="81"/>
    </row>
    <row r="59" spans="3:26">
      <c r="C59" s="1" t="s">
        <v>156</v>
      </c>
      <c r="D59" s="1" t="s">
        <v>158</v>
      </c>
      <c r="E59" s="1" t="s">
        <v>90</v>
      </c>
      <c r="F59" s="1" t="s">
        <v>157</v>
      </c>
      <c r="G59" s="1" t="s">
        <v>91</v>
      </c>
      <c r="U59" s="49"/>
      <c r="V59" s="49"/>
      <c r="W59" s="49"/>
      <c r="X59" s="49"/>
      <c r="Y59" s="49"/>
      <c r="Z59" s="81"/>
    </row>
    <row r="60" spans="3:26">
      <c r="C60" s="74">
        <f>(D85/J85)*100</f>
        <v>78.299925674734055</v>
      </c>
      <c r="D60" s="49">
        <f>(F85/J85)*100</f>
        <v>18.19691550146328</v>
      </c>
      <c r="E60" s="49">
        <f>(G85/J85)*100</f>
        <v>3.0264319227017231</v>
      </c>
      <c r="F60" s="49">
        <f>(E85/J85)*100</f>
        <v>0.2084591443303758</v>
      </c>
      <c r="G60" s="49">
        <f>((H85+I85)/J85)*100</f>
        <v>0.26826775677056719</v>
      </c>
      <c r="U60" s="49"/>
      <c r="V60" s="49"/>
      <c r="W60" s="49"/>
      <c r="X60" s="49"/>
      <c r="Y60" s="49"/>
      <c r="Z60" s="81"/>
    </row>
    <row r="61" spans="3:26">
      <c r="U61" s="49"/>
      <c r="V61" s="49"/>
      <c r="W61" s="49"/>
      <c r="X61" s="49"/>
      <c r="Y61" s="49"/>
      <c r="Z61" s="81"/>
    </row>
    <row r="62" spans="3:26">
      <c r="C62" s="1" t="s">
        <v>156</v>
      </c>
      <c r="D62" s="1" t="s">
        <v>158</v>
      </c>
      <c r="E62" s="1" t="s">
        <v>90</v>
      </c>
      <c r="F62" s="1" t="s">
        <v>157</v>
      </c>
      <c r="G62" s="1" t="s">
        <v>91</v>
      </c>
      <c r="U62" s="49"/>
      <c r="V62" s="49"/>
      <c r="W62" s="49"/>
      <c r="X62" s="49"/>
      <c r="Y62" s="49"/>
      <c r="Z62" s="81"/>
    </row>
    <row r="63" spans="3:26">
      <c r="C63" s="74">
        <f>(N85/T85)*100</f>
        <v>76.45442509929309</v>
      </c>
      <c r="D63" s="49">
        <f>(P85/T85)*100</f>
        <v>19.819274098868433</v>
      </c>
      <c r="E63" s="49">
        <f>(Q85/T85)*100</f>
        <v>3.2123498114055904</v>
      </c>
      <c r="F63" s="49">
        <f>(O85/T85)*100</f>
        <v>0.23980216321534734</v>
      </c>
      <c r="G63" s="49">
        <f>((R85+S85)/T85)*100</f>
        <v>0.27414882721754552</v>
      </c>
      <c r="H63" s="81"/>
      <c r="U63" s="49"/>
      <c r="V63" s="49"/>
      <c r="W63" s="49"/>
      <c r="X63" s="49"/>
      <c r="Y63" s="49"/>
      <c r="Z63" s="81"/>
    </row>
    <row r="64" spans="3:26">
      <c r="C64" s="49"/>
      <c r="D64" s="49"/>
      <c r="E64" s="49"/>
      <c r="F64" s="49"/>
      <c r="G64" s="49"/>
      <c r="H64" s="81"/>
      <c r="U64" s="49"/>
      <c r="V64" s="49"/>
      <c r="W64" s="49"/>
      <c r="X64" s="49"/>
      <c r="Y64" s="49"/>
      <c r="Z64" s="81"/>
    </row>
    <row r="65" spans="2:40">
      <c r="U65" s="49"/>
      <c r="V65" s="49"/>
      <c r="W65" s="49"/>
      <c r="X65" s="49"/>
      <c r="Y65" s="49"/>
      <c r="Z65" s="81"/>
    </row>
    <row r="66" spans="2:40" ht="15">
      <c r="D66">
        <v>833077</v>
      </c>
      <c r="E66"/>
      <c r="F66">
        <v>26144</v>
      </c>
      <c r="G66"/>
      <c r="H66">
        <v>411693</v>
      </c>
      <c r="I66"/>
      <c r="J66">
        <v>89456</v>
      </c>
      <c r="K66"/>
      <c r="L66">
        <v>4260</v>
      </c>
      <c r="M66"/>
      <c r="N66">
        <v>109</v>
      </c>
      <c r="U66" s="49"/>
      <c r="V66" s="49"/>
      <c r="W66" s="49" t="s">
        <v>208</v>
      </c>
      <c r="X66" s="49" t="s">
        <v>4</v>
      </c>
      <c r="Y66" s="49"/>
      <c r="Z66" s="81"/>
      <c r="AC66" s="1" t="s">
        <v>209</v>
      </c>
      <c r="AD66" s="1" t="s">
        <v>156</v>
      </c>
      <c r="AE66" s="1" t="s">
        <v>157</v>
      </c>
      <c r="AF66" s="1" t="s">
        <v>158</v>
      </c>
      <c r="AG66" s="1" t="s">
        <v>90</v>
      </c>
      <c r="AH66" s="1" t="s">
        <v>210</v>
      </c>
      <c r="AJ66" s="1" t="s">
        <v>156</v>
      </c>
      <c r="AK66" s="1" t="s">
        <v>157</v>
      </c>
      <c r="AL66" s="1" t="s">
        <v>158</v>
      </c>
      <c r="AM66" s="1" t="s">
        <v>90</v>
      </c>
    </row>
    <row r="67" spans="2:40" ht="15">
      <c r="B67"/>
      <c r="C67"/>
      <c r="D67">
        <v>1</v>
      </c>
      <c r="E67">
        <v>2</v>
      </c>
      <c r="F67">
        <v>3</v>
      </c>
      <c r="G67">
        <v>4</v>
      </c>
      <c r="H67">
        <v>5</v>
      </c>
      <c r="I67">
        <v>9</v>
      </c>
      <c r="J67"/>
      <c r="L67"/>
      <c r="M67"/>
      <c r="N67">
        <v>1</v>
      </c>
      <c r="O67">
        <v>2</v>
      </c>
      <c r="P67">
        <v>3</v>
      </c>
      <c r="Q67">
        <v>4</v>
      </c>
      <c r="R67">
        <v>5</v>
      </c>
      <c r="S67">
        <v>9</v>
      </c>
      <c r="T67"/>
      <c r="U67" s="49"/>
      <c r="V67" s="49" t="s">
        <v>211</v>
      </c>
      <c r="W67" s="88">
        <f>SUM(D85:F85)</f>
        <v>166542</v>
      </c>
      <c r="X67" s="88">
        <f>SUM(N85:P85)</f>
        <v>154549</v>
      </c>
      <c r="Z67" s="81"/>
      <c r="AA67" t="s">
        <v>122</v>
      </c>
      <c r="AB67">
        <f t="shared" ref="AB67:AB83" si="10">SUM(AC67,AH67)</f>
        <v>13861</v>
      </c>
      <c r="AC67" s="1">
        <f t="shared" ref="AC67:AC83" si="11">SUM(D68:F68)</f>
        <v>12924</v>
      </c>
      <c r="AD67" s="1">
        <f>D68</f>
        <v>6361</v>
      </c>
      <c r="AE67" s="1">
        <f>E68</f>
        <v>23</v>
      </c>
      <c r="AF67" s="1">
        <f t="array" ref="AF67:AF83">F68:F84</f>
        <v>6540</v>
      </c>
      <c r="AG67" s="89">
        <f t="shared" ref="AG67:AG83" si="12">(G68)</f>
        <v>915</v>
      </c>
      <c r="AH67" s="1">
        <f t="shared" ref="AH67:AH83" si="13">SUM(G68:I68)</f>
        <v>937</v>
      </c>
      <c r="AI67" s="19">
        <f t="shared" ref="AI67:AI83" si="14">(AC67/AB67)*100</f>
        <v>93.240025972152083</v>
      </c>
      <c r="AJ67" s="19">
        <f>(AD67/AB67)*100</f>
        <v>45.891349830459561</v>
      </c>
      <c r="AK67" s="19">
        <f t="shared" ref="AK67:AK84" si="15">(AE67/AB67)*100</f>
        <v>0.16593319385325736</v>
      </c>
      <c r="AL67" s="19">
        <f t="shared" ref="AL67:AL84" si="16">(AF67/AB67)*100</f>
        <v>47.182742947839259</v>
      </c>
      <c r="AM67" s="19">
        <f>(AG67/AB67)*100</f>
        <v>6.6012553206839337</v>
      </c>
      <c r="AN67" s="19">
        <f t="shared" ref="AN67:AN83" si="17">(AH67/AB67)*100</f>
        <v>6.7599740278479192</v>
      </c>
    </row>
    <row r="68" spans="2:40" ht="15">
      <c r="B68" t="s">
        <v>122</v>
      </c>
      <c r="C68"/>
      <c r="D68">
        <v>6361</v>
      </c>
      <c r="E68">
        <v>23</v>
      </c>
      <c r="F68">
        <v>6540</v>
      </c>
      <c r="G68">
        <v>915</v>
      </c>
      <c r="H68">
        <v>22</v>
      </c>
      <c r="I68">
        <v>0</v>
      </c>
      <c r="J68">
        <f t="shared" ref="J68:J85" si="18">SUM(D68:I68)</f>
        <v>13861</v>
      </c>
      <c r="L68" t="s">
        <v>122</v>
      </c>
      <c r="M68"/>
      <c r="N68">
        <v>13747</v>
      </c>
      <c r="O68">
        <v>30</v>
      </c>
      <c r="P68">
        <v>6668</v>
      </c>
      <c r="Q68">
        <v>903</v>
      </c>
      <c r="R68">
        <v>25</v>
      </c>
      <c r="S68">
        <v>0</v>
      </c>
      <c r="T68"/>
      <c r="U68" s="49"/>
      <c r="V68" s="49" t="s">
        <v>210</v>
      </c>
      <c r="W68" s="88">
        <f>SUM(G85:I85)</f>
        <v>5674</v>
      </c>
      <c r="X68" s="88">
        <f>SUM(Q85:S85)</f>
        <v>5583</v>
      </c>
      <c r="Y68" s="49"/>
      <c r="Z68" s="81"/>
      <c r="AA68" t="s">
        <v>124</v>
      </c>
      <c r="AB68">
        <f t="shared" si="10"/>
        <v>6970</v>
      </c>
      <c r="AC68" s="1">
        <f t="shared" si="11"/>
        <v>6408</v>
      </c>
      <c r="AD68" s="1">
        <f t="shared" ref="AD68:AD83" si="19">D69</f>
        <v>4308</v>
      </c>
      <c r="AE68" s="1">
        <f t="shared" ref="AE68:AE83" si="20">E69</f>
        <v>11</v>
      </c>
      <c r="AF68" s="1">
        <v>2089</v>
      </c>
      <c r="AG68" s="89">
        <f t="shared" si="12"/>
        <v>539</v>
      </c>
      <c r="AH68" s="1">
        <f t="shared" si="13"/>
        <v>562</v>
      </c>
      <c r="AI68" s="19">
        <f t="shared" si="14"/>
        <v>91.93687230989957</v>
      </c>
      <c r="AJ68" s="19">
        <f t="shared" ref="AJ68:AJ84" si="21">(AD68/AB68)*100</f>
        <v>61.807747489239595</v>
      </c>
      <c r="AK68" s="19">
        <f t="shared" si="15"/>
        <v>0.15781922525107603</v>
      </c>
      <c r="AL68" s="19">
        <f t="shared" si="16"/>
        <v>29.971305595408893</v>
      </c>
      <c r="AM68" s="19">
        <f t="shared" ref="AM68:AM84" si="22">(AG68/AB68)*100</f>
        <v>7.7331420373027262</v>
      </c>
      <c r="AN68" s="19">
        <f t="shared" si="17"/>
        <v>8.0631276901004298</v>
      </c>
    </row>
    <row r="69" spans="2:40" ht="15">
      <c r="B69" t="s">
        <v>124</v>
      </c>
      <c r="C69"/>
      <c r="D69">
        <v>4308</v>
      </c>
      <c r="E69">
        <v>11</v>
      </c>
      <c r="F69">
        <v>2089</v>
      </c>
      <c r="G69">
        <v>539</v>
      </c>
      <c r="H69">
        <v>23</v>
      </c>
      <c r="I69">
        <v>0</v>
      </c>
      <c r="J69">
        <f t="shared" si="18"/>
        <v>6970</v>
      </c>
      <c r="L69" t="s">
        <v>124</v>
      </c>
      <c r="M69"/>
      <c r="N69">
        <v>4471</v>
      </c>
      <c r="O69">
        <v>14</v>
      </c>
      <c r="P69">
        <v>2220</v>
      </c>
      <c r="Q69">
        <v>534</v>
      </c>
      <c r="R69">
        <v>22</v>
      </c>
      <c r="S69">
        <v>0</v>
      </c>
      <c r="T69"/>
      <c r="U69" s="49"/>
      <c r="V69" s="49"/>
      <c r="W69" s="88">
        <f>SUM(W67:W68)</f>
        <v>172216</v>
      </c>
      <c r="X69" s="88">
        <f>SUM(X67:X68)</f>
        <v>160132</v>
      </c>
      <c r="Y69" s="49"/>
      <c r="Z69" s="81"/>
      <c r="AA69" t="s">
        <v>126</v>
      </c>
      <c r="AB69">
        <f t="shared" si="10"/>
        <v>4920</v>
      </c>
      <c r="AC69" s="1">
        <f t="shared" si="11"/>
        <v>4874</v>
      </c>
      <c r="AD69" s="1">
        <f t="shared" si="19"/>
        <v>4392</v>
      </c>
      <c r="AE69" s="1">
        <f t="shared" si="20"/>
        <v>1</v>
      </c>
      <c r="AF69" s="1">
        <v>481</v>
      </c>
      <c r="AG69" s="89">
        <f t="shared" si="12"/>
        <v>37</v>
      </c>
      <c r="AH69" s="1">
        <f t="shared" si="13"/>
        <v>46</v>
      </c>
      <c r="AI69" s="19">
        <f t="shared" si="14"/>
        <v>99.065040650406502</v>
      </c>
      <c r="AJ69" s="19">
        <f t="shared" si="21"/>
        <v>89.268292682926827</v>
      </c>
      <c r="AK69" s="19">
        <f t="shared" si="15"/>
        <v>2.032520325203252E-2</v>
      </c>
      <c r="AL69" s="19">
        <f t="shared" si="16"/>
        <v>9.7764227642276413</v>
      </c>
      <c r="AM69" s="19">
        <f t="shared" si="22"/>
        <v>0.75203252032520329</v>
      </c>
      <c r="AN69" s="19">
        <f t="shared" si="17"/>
        <v>0.93495934959349591</v>
      </c>
    </row>
    <row r="70" spans="2:40" ht="15">
      <c r="B70" t="s">
        <v>126</v>
      </c>
      <c r="C70"/>
      <c r="D70">
        <v>4392</v>
      </c>
      <c r="E70">
        <v>1</v>
      </c>
      <c r="F70">
        <v>481</v>
      </c>
      <c r="G70">
        <v>37</v>
      </c>
      <c r="H70">
        <v>9</v>
      </c>
      <c r="I70">
        <v>0</v>
      </c>
      <c r="J70">
        <f t="shared" si="18"/>
        <v>4920</v>
      </c>
      <c r="L70" t="s">
        <v>126</v>
      </c>
      <c r="M70"/>
      <c r="N70">
        <v>4809</v>
      </c>
      <c r="O70">
        <v>5</v>
      </c>
      <c r="P70">
        <v>499</v>
      </c>
      <c r="Q70">
        <v>73</v>
      </c>
      <c r="R70">
        <v>12</v>
      </c>
      <c r="S70">
        <v>0</v>
      </c>
      <c r="T70"/>
      <c r="U70" s="49"/>
      <c r="V70" s="49"/>
      <c r="W70" s="49"/>
      <c r="X70" s="49"/>
      <c r="Y70" s="49"/>
      <c r="Z70" s="81"/>
      <c r="AA70" t="s">
        <v>128</v>
      </c>
      <c r="AB70">
        <f t="shared" si="10"/>
        <v>3208</v>
      </c>
      <c r="AC70" s="1">
        <f t="shared" si="11"/>
        <v>3029</v>
      </c>
      <c r="AD70" s="1">
        <f t="shared" si="19"/>
        <v>1552</v>
      </c>
      <c r="AE70" s="1">
        <f t="shared" si="20"/>
        <v>0</v>
      </c>
      <c r="AF70" s="1">
        <v>1477</v>
      </c>
      <c r="AG70" s="89">
        <f t="shared" si="12"/>
        <v>166</v>
      </c>
      <c r="AH70" s="1">
        <f t="shared" si="13"/>
        <v>179</v>
      </c>
      <c r="AI70" s="19">
        <f t="shared" si="14"/>
        <v>94.420199501246884</v>
      </c>
      <c r="AJ70" s="19">
        <f t="shared" si="21"/>
        <v>48.379052369077307</v>
      </c>
      <c r="AK70" s="19">
        <f t="shared" si="15"/>
        <v>0</v>
      </c>
      <c r="AL70" s="19">
        <f t="shared" si="16"/>
        <v>46.041147132169577</v>
      </c>
      <c r="AM70" s="19">
        <f t="shared" si="22"/>
        <v>5.1745635910224435</v>
      </c>
      <c r="AN70" s="19">
        <f t="shared" si="17"/>
        <v>5.5798004987531176</v>
      </c>
    </row>
    <row r="71" spans="2:40" ht="15">
      <c r="B71" t="s">
        <v>128</v>
      </c>
      <c r="C71"/>
      <c r="D71">
        <v>1552</v>
      </c>
      <c r="E71">
        <v>0</v>
      </c>
      <c r="F71">
        <v>1477</v>
      </c>
      <c r="G71">
        <v>166</v>
      </c>
      <c r="H71">
        <v>13</v>
      </c>
      <c r="I71">
        <v>0</v>
      </c>
      <c r="J71">
        <f t="shared" si="18"/>
        <v>3208</v>
      </c>
      <c r="L71" t="s">
        <v>128</v>
      </c>
      <c r="M71"/>
      <c r="N71">
        <v>3721</v>
      </c>
      <c r="O71">
        <v>2</v>
      </c>
      <c r="P71">
        <v>1175</v>
      </c>
      <c r="Q71">
        <v>161</v>
      </c>
      <c r="R71">
        <v>14</v>
      </c>
      <c r="S71">
        <v>0</v>
      </c>
      <c r="T71"/>
      <c r="U71" s="49"/>
      <c r="V71" s="49" t="s">
        <v>211</v>
      </c>
      <c r="W71" s="49">
        <f>(W67/W69)*100</f>
        <v>96.705300320527712</v>
      </c>
      <c r="X71" s="49">
        <f>(X67/X69)*100</f>
        <v>96.513501361376868</v>
      </c>
      <c r="Y71" s="49"/>
      <c r="Z71" s="81"/>
      <c r="AA71" t="s">
        <v>130</v>
      </c>
      <c r="AB71">
        <f t="shared" si="10"/>
        <v>3435</v>
      </c>
      <c r="AC71" s="1">
        <f t="shared" si="11"/>
        <v>3409</v>
      </c>
      <c r="AD71" s="1">
        <f t="shared" si="19"/>
        <v>2902</v>
      </c>
      <c r="AE71" s="1">
        <f t="shared" si="20"/>
        <v>19</v>
      </c>
      <c r="AF71" s="1">
        <v>488</v>
      </c>
      <c r="AG71" s="89">
        <f t="shared" si="12"/>
        <v>25</v>
      </c>
      <c r="AH71" s="1">
        <f t="shared" si="13"/>
        <v>26</v>
      </c>
      <c r="AI71" s="19">
        <f t="shared" si="14"/>
        <v>99.243085880640464</v>
      </c>
      <c r="AJ71" s="19">
        <f t="shared" si="21"/>
        <v>84.48326055312954</v>
      </c>
      <c r="AK71" s="19">
        <f t="shared" si="15"/>
        <v>0.55312954876273646</v>
      </c>
      <c r="AL71" s="19">
        <f t="shared" si="16"/>
        <v>14.20669577874818</v>
      </c>
      <c r="AM71" s="19">
        <f t="shared" si="22"/>
        <v>0.72780203784570596</v>
      </c>
      <c r="AN71" s="19">
        <f t="shared" si="17"/>
        <v>0.75691411935953412</v>
      </c>
    </row>
    <row r="72" spans="2:40" ht="15">
      <c r="B72" t="s">
        <v>130</v>
      </c>
      <c r="C72"/>
      <c r="D72">
        <v>2902</v>
      </c>
      <c r="E72">
        <v>19</v>
      </c>
      <c r="F72">
        <v>488</v>
      </c>
      <c r="G72">
        <v>25</v>
      </c>
      <c r="H72">
        <v>1</v>
      </c>
      <c r="I72">
        <v>0</v>
      </c>
      <c r="J72">
        <f t="shared" si="18"/>
        <v>3435</v>
      </c>
      <c r="L72" t="s">
        <v>130</v>
      </c>
      <c r="M72"/>
      <c r="N72">
        <v>3814</v>
      </c>
      <c r="O72">
        <v>32</v>
      </c>
      <c r="P72">
        <v>518</v>
      </c>
      <c r="Q72">
        <v>27</v>
      </c>
      <c r="R72">
        <v>1</v>
      </c>
      <c r="S72">
        <v>0</v>
      </c>
      <c r="T72"/>
      <c r="U72" s="49"/>
      <c r="V72" s="49" t="s">
        <v>210</v>
      </c>
      <c r="W72" s="49">
        <f>(W68/W69)*100</f>
        <v>3.2946996794722905</v>
      </c>
      <c r="X72" s="49">
        <f>(X68/X69)*100</f>
        <v>3.4864986386231358</v>
      </c>
      <c r="Y72" s="49"/>
      <c r="Z72" s="81"/>
      <c r="AA72" t="s">
        <v>132</v>
      </c>
      <c r="AB72">
        <f t="shared" si="10"/>
        <v>43128</v>
      </c>
      <c r="AC72" s="1">
        <f t="shared" si="11"/>
        <v>42734</v>
      </c>
      <c r="AD72" s="1">
        <f t="shared" si="19"/>
        <v>41296</v>
      </c>
      <c r="AE72" s="1">
        <f t="shared" si="20"/>
        <v>38</v>
      </c>
      <c r="AF72" s="1">
        <v>1400</v>
      </c>
      <c r="AG72" s="89">
        <f t="shared" si="12"/>
        <v>167</v>
      </c>
      <c r="AH72" s="1">
        <f t="shared" si="13"/>
        <v>394</v>
      </c>
      <c r="AI72" s="19">
        <f t="shared" si="14"/>
        <v>99.086440363568911</v>
      </c>
      <c r="AJ72" s="19">
        <f t="shared" si="21"/>
        <v>95.752179558523466</v>
      </c>
      <c r="AK72" s="19">
        <f t="shared" si="15"/>
        <v>8.8109812650714159E-2</v>
      </c>
      <c r="AL72" s="19">
        <f t="shared" si="16"/>
        <v>3.2461509923947323</v>
      </c>
      <c r="AM72" s="19">
        <f t="shared" si="22"/>
        <v>0.38721943980708584</v>
      </c>
      <c r="AN72" s="19">
        <f t="shared" si="17"/>
        <v>0.91355963643108884</v>
      </c>
    </row>
    <row r="73" spans="2:40" ht="15">
      <c r="B73" t="s">
        <v>132</v>
      </c>
      <c r="C73"/>
      <c r="D73">
        <v>41296</v>
      </c>
      <c r="E73">
        <v>38</v>
      </c>
      <c r="F73">
        <v>1400</v>
      </c>
      <c r="G73">
        <v>167</v>
      </c>
      <c r="H73">
        <v>220</v>
      </c>
      <c r="I73">
        <v>7</v>
      </c>
      <c r="J73">
        <f t="shared" si="18"/>
        <v>43128</v>
      </c>
      <c r="L73" t="s">
        <v>132</v>
      </c>
      <c r="M73"/>
      <c r="N73">
        <v>21104</v>
      </c>
      <c r="O73">
        <v>54</v>
      </c>
      <c r="P73">
        <v>1629</v>
      </c>
      <c r="Q73">
        <v>183</v>
      </c>
      <c r="R73">
        <v>170</v>
      </c>
      <c r="S73">
        <v>7</v>
      </c>
      <c r="T73"/>
      <c r="U73" s="49"/>
      <c r="V73" s="49"/>
      <c r="W73" s="49"/>
      <c r="X73" s="49"/>
      <c r="Y73" s="49"/>
      <c r="Z73" s="81"/>
      <c r="AA73" t="s">
        <v>134</v>
      </c>
      <c r="AB73">
        <f t="shared" si="10"/>
        <v>6525</v>
      </c>
      <c r="AC73" s="1">
        <f t="shared" si="11"/>
        <v>6410</v>
      </c>
      <c r="AD73" s="1">
        <f t="shared" si="19"/>
        <v>4518</v>
      </c>
      <c r="AE73" s="1">
        <f t="shared" si="20"/>
        <v>12</v>
      </c>
      <c r="AF73" s="1">
        <v>1880</v>
      </c>
      <c r="AG73" s="89">
        <f t="shared" si="12"/>
        <v>112</v>
      </c>
      <c r="AH73" s="1">
        <f t="shared" si="13"/>
        <v>115</v>
      </c>
      <c r="AI73" s="19">
        <f t="shared" si="14"/>
        <v>98.237547892720315</v>
      </c>
      <c r="AJ73" s="19">
        <f t="shared" si="21"/>
        <v>69.241379310344826</v>
      </c>
      <c r="AK73" s="19">
        <f t="shared" si="15"/>
        <v>0.18390804597701149</v>
      </c>
      <c r="AL73" s="19">
        <f t="shared" si="16"/>
        <v>28.812260536398465</v>
      </c>
      <c r="AM73" s="19">
        <f t="shared" si="22"/>
        <v>1.7164750957854407</v>
      </c>
      <c r="AN73" s="19">
        <f t="shared" si="17"/>
        <v>1.7624521072796935</v>
      </c>
    </row>
    <row r="74" spans="2:40" ht="15">
      <c r="B74" t="s">
        <v>134</v>
      </c>
      <c r="C74"/>
      <c r="D74">
        <v>4518</v>
      </c>
      <c r="E74">
        <v>12</v>
      </c>
      <c r="F74">
        <v>1880</v>
      </c>
      <c r="G74">
        <v>112</v>
      </c>
      <c r="H74">
        <v>3</v>
      </c>
      <c r="I74">
        <v>0</v>
      </c>
      <c r="J74">
        <f t="shared" si="18"/>
        <v>6525</v>
      </c>
      <c r="L74" t="s">
        <v>134</v>
      </c>
      <c r="M74"/>
      <c r="N74">
        <v>3666</v>
      </c>
      <c r="O74">
        <v>6</v>
      </c>
      <c r="P74">
        <v>1508</v>
      </c>
      <c r="Q74">
        <v>112</v>
      </c>
      <c r="R74">
        <v>4</v>
      </c>
      <c r="S74">
        <v>0</v>
      </c>
      <c r="T74"/>
      <c r="U74" s="49"/>
      <c r="V74" s="49"/>
      <c r="W74" s="49"/>
      <c r="X74" s="49"/>
      <c r="Y74" s="49"/>
      <c r="Z74" s="81"/>
      <c r="AA74" t="s">
        <v>136</v>
      </c>
      <c r="AB74">
        <f t="shared" si="10"/>
        <v>5859</v>
      </c>
      <c r="AC74" s="1">
        <f t="shared" si="11"/>
        <v>5327</v>
      </c>
      <c r="AD74" s="1">
        <f t="shared" si="19"/>
        <v>4111</v>
      </c>
      <c r="AE74" s="1">
        <f t="shared" si="20"/>
        <v>14</v>
      </c>
      <c r="AF74" s="1">
        <v>1202</v>
      </c>
      <c r="AG74" s="89">
        <f t="shared" si="12"/>
        <v>522</v>
      </c>
      <c r="AH74" s="1">
        <f t="shared" si="13"/>
        <v>532</v>
      </c>
      <c r="AI74" s="19">
        <f t="shared" si="14"/>
        <v>90.919952210274786</v>
      </c>
      <c r="AJ74" s="19">
        <f t="shared" si="21"/>
        <v>70.165557262331461</v>
      </c>
      <c r="AK74" s="19">
        <f t="shared" si="15"/>
        <v>0.23894862604540024</v>
      </c>
      <c r="AL74" s="19">
        <f t="shared" si="16"/>
        <v>20.515446321897933</v>
      </c>
      <c r="AM74" s="19">
        <f t="shared" si="22"/>
        <v>8.9093701996927805</v>
      </c>
      <c r="AN74" s="19">
        <f t="shared" si="17"/>
        <v>9.0800477897252101</v>
      </c>
    </row>
    <row r="75" spans="2:40" ht="15">
      <c r="B75" t="s">
        <v>136</v>
      </c>
      <c r="C75"/>
      <c r="D75">
        <v>4111</v>
      </c>
      <c r="E75">
        <v>14</v>
      </c>
      <c r="F75">
        <v>1202</v>
      </c>
      <c r="G75">
        <v>522</v>
      </c>
      <c r="H75">
        <v>10</v>
      </c>
      <c r="I75">
        <v>0</v>
      </c>
      <c r="J75">
        <f t="shared" si="18"/>
        <v>5859</v>
      </c>
      <c r="L75" t="s">
        <v>136</v>
      </c>
      <c r="M75"/>
      <c r="N75">
        <v>4070</v>
      </c>
      <c r="O75">
        <v>19</v>
      </c>
      <c r="P75">
        <v>1252</v>
      </c>
      <c r="Q75">
        <v>524</v>
      </c>
      <c r="R75">
        <v>11</v>
      </c>
      <c r="S75">
        <v>0</v>
      </c>
      <c r="T75"/>
      <c r="AA75" t="s">
        <v>138</v>
      </c>
      <c r="AB75">
        <f t="shared" si="10"/>
        <v>3088</v>
      </c>
      <c r="AC75" s="1">
        <f t="shared" si="11"/>
        <v>3063</v>
      </c>
      <c r="AD75" s="1">
        <f t="shared" si="19"/>
        <v>1437</v>
      </c>
      <c r="AE75" s="1">
        <f t="shared" si="20"/>
        <v>0</v>
      </c>
      <c r="AF75" s="1">
        <v>1626</v>
      </c>
      <c r="AG75" s="89">
        <f t="shared" si="12"/>
        <v>25</v>
      </c>
      <c r="AH75" s="1">
        <f t="shared" si="13"/>
        <v>25</v>
      </c>
      <c r="AI75" s="19">
        <f t="shared" si="14"/>
        <v>99.190414507772019</v>
      </c>
      <c r="AJ75" s="19">
        <f t="shared" si="21"/>
        <v>46.534974093264246</v>
      </c>
      <c r="AK75" s="19">
        <f t="shared" si="15"/>
        <v>0</v>
      </c>
      <c r="AL75" s="19">
        <f t="shared" si="16"/>
        <v>52.655440414507773</v>
      </c>
      <c r="AM75" s="19">
        <f t="shared" si="22"/>
        <v>0.80958549222797915</v>
      </c>
      <c r="AN75" s="19">
        <f t="shared" si="17"/>
        <v>0.80958549222797915</v>
      </c>
    </row>
    <row r="76" spans="2:40" ht="15">
      <c r="B76" t="s">
        <v>138</v>
      </c>
      <c r="C76"/>
      <c r="D76">
        <v>1437</v>
      </c>
      <c r="E76">
        <v>0</v>
      </c>
      <c r="F76">
        <v>1626</v>
      </c>
      <c r="G76">
        <v>25</v>
      </c>
      <c r="H76">
        <v>0</v>
      </c>
      <c r="I76">
        <v>0</v>
      </c>
      <c r="J76">
        <f t="shared" si="18"/>
        <v>3088</v>
      </c>
      <c r="L76" t="s">
        <v>138</v>
      </c>
      <c r="M76"/>
      <c r="N76">
        <v>2353</v>
      </c>
      <c r="O76">
        <v>0</v>
      </c>
      <c r="P76">
        <v>1184</v>
      </c>
      <c r="Q76">
        <v>27</v>
      </c>
      <c r="R76">
        <v>0</v>
      </c>
      <c r="S76">
        <v>0</v>
      </c>
      <c r="T76"/>
      <c r="AA76" t="s">
        <v>140</v>
      </c>
      <c r="AB76">
        <f t="shared" si="10"/>
        <v>6625</v>
      </c>
      <c r="AC76" s="1">
        <f t="shared" si="11"/>
        <v>6309</v>
      </c>
      <c r="AD76" s="1">
        <f t="shared" si="19"/>
        <v>4908</v>
      </c>
      <c r="AE76" s="1">
        <f t="shared" si="20"/>
        <v>23</v>
      </c>
      <c r="AF76" s="1">
        <v>1378</v>
      </c>
      <c r="AG76" s="89">
        <f t="shared" si="12"/>
        <v>313</v>
      </c>
      <c r="AH76" s="1">
        <f t="shared" si="13"/>
        <v>316</v>
      </c>
      <c r="AI76" s="19">
        <f t="shared" si="14"/>
        <v>95.230188679245288</v>
      </c>
      <c r="AJ76" s="19">
        <f t="shared" si="21"/>
        <v>74.083018867924537</v>
      </c>
      <c r="AK76" s="19">
        <f t="shared" si="15"/>
        <v>0.3471698113207547</v>
      </c>
      <c r="AL76" s="19">
        <f t="shared" si="16"/>
        <v>20.8</v>
      </c>
      <c r="AM76" s="19">
        <f t="shared" si="22"/>
        <v>4.7245283018867923</v>
      </c>
      <c r="AN76" s="19">
        <f t="shared" si="17"/>
        <v>4.7698113207547168</v>
      </c>
    </row>
    <row r="77" spans="2:40" ht="15">
      <c r="B77" t="s">
        <v>140</v>
      </c>
      <c r="C77"/>
      <c r="D77">
        <v>4908</v>
      </c>
      <c r="E77">
        <v>23</v>
      </c>
      <c r="F77">
        <v>1378</v>
      </c>
      <c r="G77">
        <v>313</v>
      </c>
      <c r="H77">
        <v>2</v>
      </c>
      <c r="I77">
        <v>1</v>
      </c>
      <c r="J77">
        <f t="shared" si="18"/>
        <v>6625</v>
      </c>
      <c r="L77" t="s">
        <v>140</v>
      </c>
      <c r="M77"/>
      <c r="N77">
        <v>6232</v>
      </c>
      <c r="O77">
        <v>25</v>
      </c>
      <c r="P77">
        <v>1494</v>
      </c>
      <c r="Q77">
        <v>315</v>
      </c>
      <c r="R77">
        <v>13</v>
      </c>
      <c r="S77">
        <v>1</v>
      </c>
      <c r="T77"/>
      <c r="U77" s="49"/>
      <c r="V77" s="49"/>
      <c r="W77" s="49"/>
      <c r="X77" s="49"/>
      <c r="Y77" s="49"/>
      <c r="Z77" s="81"/>
      <c r="AA77" t="s">
        <v>142</v>
      </c>
      <c r="AB77">
        <f t="shared" si="10"/>
        <v>3893</v>
      </c>
      <c r="AC77" s="1">
        <f t="shared" si="11"/>
        <v>3854</v>
      </c>
      <c r="AD77" s="1">
        <f t="shared" si="19"/>
        <v>3389</v>
      </c>
      <c r="AE77" s="1">
        <f t="shared" si="20"/>
        <v>8</v>
      </c>
      <c r="AF77" s="1">
        <v>457</v>
      </c>
      <c r="AG77" s="89">
        <f t="shared" si="12"/>
        <v>14</v>
      </c>
      <c r="AH77" s="1">
        <f t="shared" si="13"/>
        <v>39</v>
      </c>
      <c r="AI77" s="19">
        <f t="shared" si="14"/>
        <v>98.998201900847675</v>
      </c>
      <c r="AJ77" s="19">
        <f t="shared" si="21"/>
        <v>87.053686103262265</v>
      </c>
      <c r="AK77" s="19">
        <f t="shared" si="15"/>
        <v>0.20549704597996404</v>
      </c>
      <c r="AL77" s="19">
        <f t="shared" si="16"/>
        <v>11.739018751605446</v>
      </c>
      <c r="AM77" s="19">
        <f t="shared" si="22"/>
        <v>0.35961983046493706</v>
      </c>
      <c r="AN77" s="19">
        <f t="shared" si="17"/>
        <v>1.0017980991523245</v>
      </c>
    </row>
    <row r="78" spans="2:40" ht="15">
      <c r="B78" t="s">
        <v>142</v>
      </c>
      <c r="C78"/>
      <c r="D78">
        <v>3389</v>
      </c>
      <c r="E78">
        <v>8</v>
      </c>
      <c r="F78">
        <v>457</v>
      </c>
      <c r="G78">
        <v>14</v>
      </c>
      <c r="H78">
        <v>25</v>
      </c>
      <c r="I78">
        <v>0</v>
      </c>
      <c r="J78">
        <f t="shared" si="18"/>
        <v>3893</v>
      </c>
      <c r="L78" t="s">
        <v>142</v>
      </c>
      <c r="M78"/>
      <c r="N78">
        <v>4227</v>
      </c>
      <c r="O78">
        <v>8</v>
      </c>
      <c r="P78">
        <v>493</v>
      </c>
      <c r="Q78">
        <v>20</v>
      </c>
      <c r="R78">
        <v>25</v>
      </c>
      <c r="S78">
        <v>0</v>
      </c>
      <c r="T78"/>
      <c r="U78" s="49"/>
      <c r="V78" s="49"/>
      <c r="W78" s="49"/>
      <c r="X78" s="49"/>
      <c r="Y78" s="49"/>
      <c r="Z78" s="81"/>
      <c r="AA78" t="s">
        <v>144</v>
      </c>
      <c r="AB78">
        <f t="shared" si="10"/>
        <v>12218</v>
      </c>
      <c r="AC78" s="1">
        <f t="shared" si="11"/>
        <v>11238</v>
      </c>
      <c r="AD78" s="1">
        <f t="shared" si="19"/>
        <v>9976</v>
      </c>
      <c r="AE78" s="1">
        <f t="shared" si="20"/>
        <v>5</v>
      </c>
      <c r="AF78" s="1">
        <v>1257</v>
      </c>
      <c r="AG78" s="89">
        <f t="shared" si="12"/>
        <v>950</v>
      </c>
      <c r="AH78" s="1">
        <f t="shared" si="13"/>
        <v>980</v>
      </c>
      <c r="AI78" s="19">
        <f t="shared" si="14"/>
        <v>91.979047307251591</v>
      </c>
      <c r="AJ78" s="19">
        <f t="shared" si="21"/>
        <v>81.650024553936817</v>
      </c>
      <c r="AK78" s="19">
        <f t="shared" si="15"/>
        <v>4.092322802422655E-2</v>
      </c>
      <c r="AL78" s="19">
        <f t="shared" si="16"/>
        <v>10.288099525290555</v>
      </c>
      <c r="AM78" s="19">
        <f t="shared" si="22"/>
        <v>7.7754133246030452</v>
      </c>
      <c r="AN78" s="19">
        <f t="shared" si="17"/>
        <v>8.0209526927484038</v>
      </c>
    </row>
    <row r="79" spans="2:40" ht="15">
      <c r="B79" t="s">
        <v>144</v>
      </c>
      <c r="C79"/>
      <c r="D79">
        <v>9976</v>
      </c>
      <c r="E79">
        <v>5</v>
      </c>
      <c r="F79">
        <v>1257</v>
      </c>
      <c r="G79">
        <v>950</v>
      </c>
      <c r="H79">
        <v>30</v>
      </c>
      <c r="I79">
        <v>0</v>
      </c>
      <c r="J79">
        <f t="shared" si="18"/>
        <v>12218</v>
      </c>
      <c r="L79" t="s">
        <v>144</v>
      </c>
      <c r="M79"/>
      <c r="N79">
        <v>8366</v>
      </c>
      <c r="O79">
        <v>10</v>
      </c>
      <c r="P79">
        <v>1157</v>
      </c>
      <c r="Q79">
        <v>808</v>
      </c>
      <c r="R79">
        <v>28</v>
      </c>
      <c r="S79">
        <v>0</v>
      </c>
      <c r="T79"/>
      <c r="U79" s="49"/>
      <c r="V79" s="49"/>
      <c r="W79" s="49"/>
      <c r="X79" s="49"/>
      <c r="Y79" s="49"/>
      <c r="Z79" s="81"/>
      <c r="AA79" t="s">
        <v>146</v>
      </c>
      <c r="AB79">
        <f t="shared" si="10"/>
        <v>38126</v>
      </c>
      <c r="AC79" s="1">
        <f t="shared" si="11"/>
        <v>37418</v>
      </c>
      <c r="AD79" s="1">
        <f t="shared" si="19"/>
        <v>30621</v>
      </c>
      <c r="AE79" s="1">
        <f t="shared" si="20"/>
        <v>85</v>
      </c>
      <c r="AF79" s="1">
        <v>6712</v>
      </c>
      <c r="AG79" s="89">
        <f t="shared" si="12"/>
        <v>666</v>
      </c>
      <c r="AH79" s="1">
        <f t="shared" si="13"/>
        <v>708</v>
      </c>
      <c r="AI79" s="19">
        <f t="shared" si="14"/>
        <v>98.14299952788123</v>
      </c>
      <c r="AJ79" s="19">
        <f t="shared" si="21"/>
        <v>80.315270419136539</v>
      </c>
      <c r="AK79" s="19">
        <f t="shared" si="15"/>
        <v>0.22294497193516236</v>
      </c>
      <c r="AL79" s="19">
        <f t="shared" si="16"/>
        <v>17.604784136809528</v>
      </c>
      <c r="AM79" s="19">
        <f t="shared" si="22"/>
        <v>1.746839427162566</v>
      </c>
      <c r="AN79" s="19">
        <f t="shared" si="17"/>
        <v>1.8570004721187643</v>
      </c>
    </row>
    <row r="80" spans="2:40" ht="15">
      <c r="B80" t="s">
        <v>146</v>
      </c>
      <c r="C80"/>
      <c r="D80">
        <v>30621</v>
      </c>
      <c r="E80">
        <v>85</v>
      </c>
      <c r="F80">
        <v>6712</v>
      </c>
      <c r="G80">
        <v>666</v>
      </c>
      <c r="H80">
        <v>42</v>
      </c>
      <c r="I80">
        <v>0</v>
      </c>
      <c r="J80">
        <f t="shared" si="18"/>
        <v>38126</v>
      </c>
      <c r="L80" t="s">
        <v>146</v>
      </c>
      <c r="M80"/>
      <c r="N80">
        <v>26006</v>
      </c>
      <c r="O80">
        <v>86</v>
      </c>
      <c r="P80">
        <v>6825</v>
      </c>
      <c r="Q80">
        <v>664</v>
      </c>
      <c r="R80">
        <v>49</v>
      </c>
      <c r="S80">
        <v>0</v>
      </c>
      <c r="T80"/>
      <c r="U80" s="49"/>
      <c r="V80" s="49"/>
      <c r="W80" s="49"/>
      <c r="X80" s="49"/>
      <c r="Y80" s="49"/>
      <c r="Z80" s="81"/>
      <c r="AA80" t="s">
        <v>148</v>
      </c>
      <c r="AB80">
        <f t="shared" si="10"/>
        <v>1422</v>
      </c>
      <c r="AC80" s="1">
        <f t="shared" si="11"/>
        <v>1419</v>
      </c>
      <c r="AD80" s="1">
        <f t="shared" si="19"/>
        <v>1368</v>
      </c>
      <c r="AE80" s="1">
        <f t="shared" si="20"/>
        <v>48</v>
      </c>
      <c r="AF80" s="1">
        <v>3</v>
      </c>
      <c r="AG80" s="89">
        <f t="shared" si="12"/>
        <v>3</v>
      </c>
      <c r="AH80" s="1">
        <f t="shared" si="13"/>
        <v>3</v>
      </c>
      <c r="AI80" s="19">
        <f t="shared" si="14"/>
        <v>99.789029535864984</v>
      </c>
      <c r="AJ80" s="19">
        <f t="shared" si="21"/>
        <v>96.202531645569621</v>
      </c>
      <c r="AK80" s="19">
        <f t="shared" si="15"/>
        <v>3.3755274261603372</v>
      </c>
      <c r="AL80" s="19">
        <f t="shared" si="16"/>
        <v>0.21097046413502107</v>
      </c>
      <c r="AM80" s="19">
        <f t="shared" si="22"/>
        <v>0.21097046413502107</v>
      </c>
      <c r="AN80" s="19">
        <f t="shared" si="17"/>
        <v>0.21097046413502107</v>
      </c>
    </row>
    <row r="81" spans="2:40" ht="15">
      <c r="B81" t="s">
        <v>148</v>
      </c>
      <c r="C81"/>
      <c r="D81">
        <v>1368</v>
      </c>
      <c r="E81">
        <v>48</v>
      </c>
      <c r="F81">
        <v>3</v>
      </c>
      <c r="G81">
        <v>3</v>
      </c>
      <c r="H81">
        <v>0</v>
      </c>
      <c r="I81">
        <v>0</v>
      </c>
      <c r="J81">
        <f t="shared" si="18"/>
        <v>1422</v>
      </c>
      <c r="L81" t="s">
        <v>148</v>
      </c>
      <c r="M81"/>
      <c r="N81">
        <v>1110</v>
      </c>
      <c r="O81">
        <v>17</v>
      </c>
      <c r="P81">
        <v>12</v>
      </c>
      <c r="Q81">
        <v>3</v>
      </c>
      <c r="R81">
        <v>0</v>
      </c>
      <c r="S81">
        <v>0</v>
      </c>
      <c r="T81"/>
      <c r="U81" s="49"/>
      <c r="V81" s="49"/>
      <c r="W81" s="49"/>
      <c r="X81" s="49"/>
      <c r="Y81" s="49"/>
      <c r="Z81" s="81"/>
      <c r="AA81" t="s">
        <v>150</v>
      </c>
      <c r="AB81">
        <f t="shared" si="10"/>
        <v>10791</v>
      </c>
      <c r="AC81" s="1">
        <f t="shared" si="11"/>
        <v>10094</v>
      </c>
      <c r="AD81" s="1">
        <f t="shared" si="19"/>
        <v>7490</v>
      </c>
      <c r="AE81" s="1">
        <f t="shared" si="20"/>
        <v>20</v>
      </c>
      <c r="AF81" s="1">
        <v>2584</v>
      </c>
      <c r="AG81" s="89">
        <f t="shared" si="12"/>
        <v>643</v>
      </c>
      <c r="AH81" s="1">
        <f t="shared" si="13"/>
        <v>697</v>
      </c>
      <c r="AI81" s="19">
        <f t="shared" si="14"/>
        <v>93.540913724399971</v>
      </c>
      <c r="AJ81" s="19">
        <f t="shared" si="21"/>
        <v>69.40969326290427</v>
      </c>
      <c r="AK81" s="19">
        <f t="shared" si="15"/>
        <v>0.18533963488091929</v>
      </c>
      <c r="AL81" s="19">
        <f t="shared" si="16"/>
        <v>23.945880826614772</v>
      </c>
      <c r="AM81" s="19">
        <f t="shared" si="22"/>
        <v>5.9586692614215551</v>
      </c>
      <c r="AN81" s="19">
        <f t="shared" si="17"/>
        <v>6.4590862756000371</v>
      </c>
    </row>
    <row r="82" spans="2:40" ht="15">
      <c r="B82" t="s">
        <v>150</v>
      </c>
      <c r="C82"/>
      <c r="D82">
        <v>7490</v>
      </c>
      <c r="E82">
        <v>20</v>
      </c>
      <c r="F82">
        <v>2584</v>
      </c>
      <c r="G82">
        <v>643</v>
      </c>
      <c r="H82">
        <v>54</v>
      </c>
      <c r="I82">
        <v>0</v>
      </c>
      <c r="J82">
        <f t="shared" si="18"/>
        <v>10791</v>
      </c>
      <c r="L82" t="s">
        <v>150</v>
      </c>
      <c r="M82"/>
      <c r="N82">
        <v>8163</v>
      </c>
      <c r="O82">
        <v>19</v>
      </c>
      <c r="P82">
        <v>2663</v>
      </c>
      <c r="Q82">
        <v>651</v>
      </c>
      <c r="R82">
        <v>55</v>
      </c>
      <c r="S82">
        <v>0</v>
      </c>
      <c r="T82"/>
      <c r="U82" s="49"/>
      <c r="V82" s="49"/>
      <c r="W82" s="49"/>
      <c r="X82" s="49"/>
      <c r="Y82" s="49"/>
      <c r="Z82" s="81"/>
      <c r="AA82" t="s">
        <v>152</v>
      </c>
      <c r="AB82">
        <f t="shared" si="10"/>
        <v>7350</v>
      </c>
      <c r="AC82" s="1">
        <f t="shared" si="11"/>
        <v>7248</v>
      </c>
      <c r="AD82" s="1">
        <f t="shared" si="19"/>
        <v>5730</v>
      </c>
      <c r="AE82" s="1">
        <f t="shared" si="20"/>
        <v>52</v>
      </c>
      <c r="AF82" s="1">
        <v>1466</v>
      </c>
      <c r="AG82" s="89">
        <f t="shared" si="12"/>
        <v>102</v>
      </c>
      <c r="AH82" s="1">
        <f t="shared" si="13"/>
        <v>102</v>
      </c>
      <c r="AI82" s="19">
        <f t="shared" si="14"/>
        <v>98.612244897959172</v>
      </c>
      <c r="AJ82" s="19">
        <f t="shared" si="21"/>
        <v>77.959183673469397</v>
      </c>
      <c r="AK82" s="19">
        <f t="shared" si="15"/>
        <v>0.70748299319727892</v>
      </c>
      <c r="AL82" s="19">
        <f t="shared" si="16"/>
        <v>19.945578231292519</v>
      </c>
      <c r="AM82" s="19">
        <f t="shared" si="22"/>
        <v>1.3877551020408163</v>
      </c>
      <c r="AN82" s="19">
        <f t="shared" si="17"/>
        <v>1.3877551020408163</v>
      </c>
    </row>
    <row r="83" spans="2:40" ht="15">
      <c r="B83" t="s">
        <v>152</v>
      </c>
      <c r="C83"/>
      <c r="D83">
        <v>5730</v>
      </c>
      <c r="E83">
        <v>52</v>
      </c>
      <c r="F83">
        <v>1466</v>
      </c>
      <c r="G83">
        <v>102</v>
      </c>
      <c r="H83">
        <v>0</v>
      </c>
      <c r="I83">
        <v>0</v>
      </c>
      <c r="J83">
        <f t="shared" si="18"/>
        <v>7350</v>
      </c>
      <c r="L83" t="s">
        <v>152</v>
      </c>
      <c r="M83"/>
      <c r="N83">
        <v>6125</v>
      </c>
      <c r="O83">
        <v>57</v>
      </c>
      <c r="P83">
        <v>2228</v>
      </c>
      <c r="Q83">
        <v>103</v>
      </c>
      <c r="R83">
        <v>2</v>
      </c>
      <c r="S83">
        <v>0</v>
      </c>
      <c r="T83"/>
      <c r="U83" s="49"/>
      <c r="V83" s="49"/>
      <c r="W83" s="49"/>
      <c r="X83" s="49"/>
      <c r="Y83" s="49"/>
      <c r="Z83" s="81"/>
      <c r="AA83" t="s">
        <v>154</v>
      </c>
      <c r="AB83">
        <f t="shared" si="10"/>
        <v>797</v>
      </c>
      <c r="AC83" s="1">
        <f t="shared" si="11"/>
        <v>784</v>
      </c>
      <c r="AD83" s="1">
        <f t="shared" si="19"/>
        <v>486</v>
      </c>
      <c r="AE83" s="1">
        <f t="shared" si="20"/>
        <v>0</v>
      </c>
      <c r="AF83" s="1">
        <v>298</v>
      </c>
      <c r="AG83" s="89">
        <f t="shared" si="12"/>
        <v>13</v>
      </c>
      <c r="AH83" s="1">
        <f t="shared" si="13"/>
        <v>13</v>
      </c>
      <c r="AI83" s="19">
        <f t="shared" si="14"/>
        <v>98.368883312421588</v>
      </c>
      <c r="AJ83" s="19">
        <f t="shared" si="21"/>
        <v>60.978670012547056</v>
      </c>
      <c r="AK83" s="19">
        <f t="shared" si="15"/>
        <v>0</v>
      </c>
      <c r="AL83" s="19">
        <f t="shared" si="16"/>
        <v>37.390213299874532</v>
      </c>
      <c r="AM83" s="19">
        <f t="shared" si="22"/>
        <v>1.6311166875784191</v>
      </c>
      <c r="AN83" s="19">
        <f t="shared" si="17"/>
        <v>1.6311166875784191</v>
      </c>
    </row>
    <row r="84" spans="2:40" ht="15">
      <c r="B84" t="s">
        <v>154</v>
      </c>
      <c r="C84"/>
      <c r="D84">
        <v>486</v>
      </c>
      <c r="E84">
        <v>0</v>
      </c>
      <c r="F84">
        <v>298</v>
      </c>
      <c r="G84">
        <v>13</v>
      </c>
      <c r="H84">
        <v>0</v>
      </c>
      <c r="I84">
        <v>0</v>
      </c>
      <c r="J84">
        <f t="shared" si="18"/>
        <v>797</v>
      </c>
      <c r="L84" t="s">
        <v>154</v>
      </c>
      <c r="M84"/>
      <c r="N84">
        <v>444</v>
      </c>
      <c r="O84">
        <v>0</v>
      </c>
      <c r="P84">
        <v>212</v>
      </c>
      <c r="Q84">
        <v>36</v>
      </c>
      <c r="R84">
        <v>0</v>
      </c>
      <c r="S84">
        <v>0</v>
      </c>
      <c r="T84"/>
      <c r="U84" s="49"/>
      <c r="V84" s="49"/>
      <c r="W84" s="49"/>
      <c r="X84" s="49"/>
      <c r="Y84" s="49"/>
      <c r="Z84" s="81"/>
      <c r="AB84" s="1">
        <f>SUM(AB67:AB83)</f>
        <v>172216</v>
      </c>
      <c r="AC84" s="1">
        <f>SUM(AC67:AC83)</f>
        <v>166542</v>
      </c>
      <c r="AD84" s="1">
        <f>SUM(AD67:AD83)</f>
        <v>134845</v>
      </c>
      <c r="AE84" s="1">
        <f t="shared" ref="AE84:AF84" si="23">SUM(AE67:AE83)</f>
        <v>359</v>
      </c>
      <c r="AF84" s="1">
        <f t="shared" si="23"/>
        <v>31338</v>
      </c>
      <c r="AG84" s="1">
        <f>SUM(AH67:AH83)</f>
        <v>5674</v>
      </c>
      <c r="AH84" s="19"/>
      <c r="AI84" s="19"/>
      <c r="AJ84" s="19">
        <f t="shared" si="21"/>
        <v>78.299925674734055</v>
      </c>
      <c r="AK84" s="19">
        <f t="shared" si="15"/>
        <v>0.2084591443303758</v>
      </c>
      <c r="AL84" s="19">
        <f t="shared" si="16"/>
        <v>18.19691550146328</v>
      </c>
      <c r="AM84" s="19">
        <f t="shared" si="22"/>
        <v>3.2946996794722905</v>
      </c>
    </row>
    <row r="85" spans="2:40" ht="15">
      <c r="B85"/>
      <c r="C85"/>
      <c r="D85">
        <f>SUM(D68:D84)</f>
        <v>134845</v>
      </c>
      <c r="E85">
        <f t="shared" ref="E85:I85" si="24">SUM(E68:E84)</f>
        <v>359</v>
      </c>
      <c r="F85">
        <f t="shared" si="24"/>
        <v>31338</v>
      </c>
      <c r="G85">
        <f t="shared" si="24"/>
        <v>5212</v>
      </c>
      <c r="H85">
        <f t="shared" si="24"/>
        <v>454</v>
      </c>
      <c r="I85">
        <f t="shared" si="24"/>
        <v>8</v>
      </c>
      <c r="J85">
        <f t="shared" si="18"/>
        <v>172216</v>
      </c>
      <c r="L85"/>
      <c r="M85"/>
      <c r="N85">
        <f>SUM(N68:N84)</f>
        <v>122428</v>
      </c>
      <c r="O85">
        <f t="shared" ref="O85:S85" si="25">SUM(O68:O84)</f>
        <v>384</v>
      </c>
      <c r="P85">
        <f t="shared" si="25"/>
        <v>31737</v>
      </c>
      <c r="Q85">
        <f t="shared" si="25"/>
        <v>5144</v>
      </c>
      <c r="R85">
        <f t="shared" si="25"/>
        <v>431</v>
      </c>
      <c r="S85">
        <f t="shared" si="25"/>
        <v>8</v>
      </c>
      <c r="T85">
        <f>SUM(N85:S85)</f>
        <v>160132</v>
      </c>
    </row>
    <row r="91" spans="2:40" ht="42.75">
      <c r="M91" s="76" t="s">
        <v>98</v>
      </c>
      <c r="N91" s="76" t="s">
        <v>99</v>
      </c>
      <c r="O91" s="76" t="s">
        <v>91</v>
      </c>
      <c r="Q91" s="76" t="s">
        <v>98</v>
      </c>
      <c r="R91" s="76" t="s">
        <v>212</v>
      </c>
      <c r="S91" s="76"/>
    </row>
    <row r="92" spans="2:40">
      <c r="L92" s="1" t="s">
        <v>46</v>
      </c>
      <c r="M92" s="86">
        <v>904</v>
      </c>
      <c r="N92" s="86">
        <v>14</v>
      </c>
      <c r="O92" s="86">
        <v>0</v>
      </c>
      <c r="Q92" s="19">
        <f>(M109/$P$109)*100</f>
        <v>94.605270881023657</v>
      </c>
      <c r="R92" s="19">
        <f>((N109+O109)/P109)*100</f>
        <v>5.394729118976346</v>
      </c>
      <c r="S92" s="19"/>
    </row>
    <row r="93" spans="2:40">
      <c r="L93" s="1" t="s">
        <v>45</v>
      </c>
      <c r="M93" s="86">
        <v>6517</v>
      </c>
      <c r="N93" s="86">
        <v>271</v>
      </c>
      <c r="O93" s="86">
        <v>118</v>
      </c>
      <c r="Q93" s="37"/>
      <c r="R93" s="37"/>
      <c r="S93" s="37"/>
    </row>
    <row r="94" spans="2:40">
      <c r="L94" s="1" t="s">
        <v>44</v>
      </c>
      <c r="M94" s="86">
        <v>10793</v>
      </c>
      <c r="N94" s="86">
        <v>1000</v>
      </c>
      <c r="O94" s="86">
        <v>2</v>
      </c>
    </row>
    <row r="95" spans="2:40">
      <c r="L95" s="1" t="s">
        <v>42</v>
      </c>
      <c r="M95" s="86">
        <v>1416</v>
      </c>
      <c r="N95" s="86">
        <v>3</v>
      </c>
      <c r="O95" s="86">
        <v>0</v>
      </c>
    </row>
    <row r="96" spans="2:40">
      <c r="L96" s="1" t="s">
        <v>38</v>
      </c>
      <c r="M96" s="86">
        <v>36184</v>
      </c>
      <c r="N96" s="86">
        <v>1392</v>
      </c>
      <c r="O96" s="86">
        <v>5</v>
      </c>
    </row>
    <row r="97" spans="12:16">
      <c r="L97" s="1" t="s">
        <v>37</v>
      </c>
      <c r="M97" s="86">
        <v>10842</v>
      </c>
      <c r="N97" s="86">
        <v>1231</v>
      </c>
      <c r="O97" s="86">
        <v>1</v>
      </c>
    </row>
    <row r="98" spans="12:16">
      <c r="L98" s="1" t="s">
        <v>32</v>
      </c>
      <c r="M98" s="86">
        <v>3577</v>
      </c>
      <c r="N98" s="86">
        <v>84</v>
      </c>
      <c r="O98" s="86">
        <v>11</v>
      </c>
    </row>
    <row r="99" spans="12:16">
      <c r="L99" s="1" t="s">
        <v>30</v>
      </c>
      <c r="M99" s="86">
        <v>6050</v>
      </c>
      <c r="N99" s="86">
        <v>524</v>
      </c>
      <c r="O99" s="86">
        <v>7</v>
      </c>
    </row>
    <row r="100" spans="12:16">
      <c r="L100" s="1" t="s">
        <v>29</v>
      </c>
      <c r="M100" s="86">
        <v>2945</v>
      </c>
      <c r="N100" s="86">
        <v>34</v>
      </c>
      <c r="O100" s="86">
        <v>2</v>
      </c>
    </row>
    <row r="101" spans="12:16">
      <c r="L101" s="1" t="s">
        <v>28</v>
      </c>
      <c r="M101" s="86">
        <v>4937</v>
      </c>
      <c r="N101" s="86">
        <v>649</v>
      </c>
      <c r="O101" s="86">
        <v>17</v>
      </c>
    </row>
    <row r="102" spans="12:16">
      <c r="L102" s="1" t="s">
        <v>26</v>
      </c>
      <c r="M102" s="86">
        <v>6938</v>
      </c>
      <c r="N102" s="86">
        <v>216</v>
      </c>
      <c r="O102" s="86">
        <v>1</v>
      </c>
    </row>
    <row r="103" spans="12:16">
      <c r="L103" s="1" t="s">
        <v>24</v>
      </c>
      <c r="M103" s="86">
        <v>39224</v>
      </c>
      <c r="N103" s="86">
        <v>779</v>
      </c>
      <c r="O103" s="86">
        <v>83</v>
      </c>
    </row>
    <row r="104" spans="12:16">
      <c r="L104" s="1" t="s">
        <v>23</v>
      </c>
      <c r="M104" s="86">
        <v>3319</v>
      </c>
      <c r="N104" s="86">
        <v>43</v>
      </c>
      <c r="O104" s="86">
        <v>0</v>
      </c>
    </row>
    <row r="105" spans="12:16">
      <c r="L105" s="1" t="s">
        <v>13</v>
      </c>
      <c r="M105" s="86">
        <v>2870</v>
      </c>
      <c r="N105" s="86">
        <v>224</v>
      </c>
      <c r="O105" s="86">
        <v>33</v>
      </c>
    </row>
    <row r="106" spans="12:16">
      <c r="L106" s="1" t="s">
        <v>12</v>
      </c>
      <c r="M106" s="86">
        <v>4881</v>
      </c>
      <c r="N106" s="86">
        <v>39</v>
      </c>
      <c r="O106" s="86">
        <v>1</v>
      </c>
    </row>
    <row r="107" spans="12:16">
      <c r="L107" s="1" t="s">
        <v>11</v>
      </c>
      <c r="M107" s="86">
        <v>6188</v>
      </c>
      <c r="N107" s="86">
        <v>610</v>
      </c>
      <c r="O107" s="86">
        <v>0</v>
      </c>
    </row>
    <row r="108" spans="12:16">
      <c r="L108" s="1" t="s">
        <v>10</v>
      </c>
      <c r="M108" s="86">
        <v>13594</v>
      </c>
      <c r="N108" s="86">
        <v>1687</v>
      </c>
      <c r="O108" s="86">
        <v>110</v>
      </c>
    </row>
    <row r="109" spans="12:16">
      <c r="M109" s="37">
        <f>SUM(M92:M108)</f>
        <v>161179</v>
      </c>
      <c r="N109" s="37">
        <f t="shared" ref="N109:O109" si="26">SUM(N92:N108)</f>
        <v>8800</v>
      </c>
      <c r="O109" s="37">
        <f t="shared" si="26"/>
        <v>391</v>
      </c>
      <c r="P109" s="37">
        <v>170370</v>
      </c>
    </row>
    <row r="113" spans="14:17">
      <c r="N113" s="19">
        <f>H12/100</f>
        <v>0.64319468488279607</v>
      </c>
      <c r="O113" s="19">
        <f>F12*N113</f>
        <v>13747</v>
      </c>
      <c r="P113" s="87">
        <f>J12/100</f>
        <v>1.403640106676648E-3</v>
      </c>
      <c r="Q113" s="87">
        <f>F12*P113</f>
        <v>30</v>
      </c>
    </row>
  </sheetData>
  <mergeCells count="12">
    <mergeCell ref="C31:R31"/>
    <mergeCell ref="C32:R33"/>
    <mergeCell ref="B6:D9"/>
    <mergeCell ref="B4:R4"/>
    <mergeCell ref="G6:R6"/>
    <mergeCell ref="E7:F7"/>
    <mergeCell ref="G7:H7"/>
    <mergeCell ref="I7:J7"/>
    <mergeCell ref="K7:L7"/>
    <mergeCell ref="M7:N7"/>
    <mergeCell ref="O7:P7"/>
    <mergeCell ref="Q7:R7"/>
  </mergeCells>
  <pageMargins left="0.39370078740157499" right="0.39370078740157499" top="0.74803149606299202" bottom="0.74803149606299202" header="0.31496062992126" footer="0.31496062992126"/>
  <pageSetup paperSize="9" scale="66" orientation="landscape"/>
  <rowBreaks count="1" manualBreakCount="1">
    <brk id="37" max="17" man="1"/>
  </rowBreaks>
  <colBreaks count="1" manualBreakCount="1">
    <brk id="18" max="1048575" man="1"/>
  </colBreaks>
  <ignoredErrors>
    <ignoredError sqref="G11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366D-3715-4A3F-BEBC-ED8ECA13A23E}">
  <dimension ref="B4:Z69"/>
  <sheetViews>
    <sheetView tabSelected="1" view="pageBreakPreview" zoomScale="60" zoomScaleNormal="100" workbookViewId="0">
      <selection activeCell="E11" sqref="E11:L28"/>
    </sheetView>
  </sheetViews>
  <sheetFormatPr defaultColWidth="9.140625" defaultRowHeight="14.2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2" width="13" style="1" customWidth="1"/>
    <col min="13" max="18" width="12" style="1" customWidth="1"/>
    <col min="19" max="21" width="9.140625" style="1"/>
    <col min="22" max="22" width="23.140625" style="1" customWidth="1"/>
    <col min="23" max="16384" width="9.140625" style="1"/>
  </cols>
  <sheetData>
    <row r="4" spans="2:18" ht="33.75" customHeight="1">
      <c r="B4" s="308" t="s">
        <v>233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78"/>
      <c r="N4" s="78"/>
      <c r="O4" s="78"/>
      <c r="P4" s="78"/>
      <c r="Q4" s="78"/>
      <c r="R4" s="78"/>
    </row>
    <row r="5" spans="2:18" ht="15" thickBot="1">
      <c r="B5" s="11"/>
      <c r="C5" s="11"/>
      <c r="D5" s="11"/>
      <c r="E5" s="68"/>
      <c r="F5" s="68"/>
      <c r="G5" s="69"/>
      <c r="H5" s="68"/>
      <c r="I5" s="68"/>
      <c r="J5" s="11"/>
    </row>
    <row r="6" spans="2:18" ht="18" customHeight="1">
      <c r="B6" s="321" t="s">
        <v>118</v>
      </c>
      <c r="C6" s="321"/>
      <c r="D6" s="321"/>
      <c r="E6" s="70"/>
      <c r="F6" s="70"/>
      <c r="G6" s="323" t="s">
        <v>97</v>
      </c>
      <c r="H6" s="323"/>
      <c r="I6" s="323"/>
      <c r="J6" s="323"/>
      <c r="K6" s="323"/>
      <c r="L6" s="323"/>
    </row>
    <row r="7" spans="2:18" ht="23.25" customHeight="1">
      <c r="B7" s="295"/>
      <c r="C7" s="295"/>
      <c r="D7" s="295"/>
      <c r="E7" s="324" t="s">
        <v>204</v>
      </c>
      <c r="F7" s="324"/>
      <c r="G7" s="324" t="s">
        <v>98</v>
      </c>
      <c r="H7" s="324"/>
      <c r="I7" s="324" t="s">
        <v>99</v>
      </c>
      <c r="J7" s="324"/>
      <c r="K7" s="324" t="s">
        <v>91</v>
      </c>
      <c r="L7" s="324"/>
    </row>
    <row r="8" spans="2:18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</row>
    <row r="9" spans="2:18" ht="9" customHeight="1" thickBo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</row>
    <row r="10" spans="2:18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</row>
    <row r="11" spans="2:18" ht="15">
      <c r="B11" s="11"/>
      <c r="C11" s="11"/>
      <c r="D11" s="11" t="s">
        <v>191</v>
      </c>
      <c r="E11" s="73">
        <v>180524</v>
      </c>
      <c r="F11" s="73">
        <v>164002</v>
      </c>
      <c r="G11" s="74">
        <v>97.134453036715342</v>
      </c>
      <c r="H11" s="74">
        <v>96.903086547725025</v>
      </c>
      <c r="I11" s="74">
        <v>2.6317830316190642</v>
      </c>
      <c r="J11" s="74">
        <v>2.8578919769271107</v>
      </c>
      <c r="K11" s="74">
        <v>0.2337639316655957</v>
      </c>
      <c r="L11" s="74">
        <v>0.23902147534786161</v>
      </c>
      <c r="M11" s="79"/>
    </row>
    <row r="12" spans="2:18" ht="15">
      <c r="B12" s="11"/>
      <c r="C12" s="11"/>
      <c r="D12" s="11" t="s">
        <v>10</v>
      </c>
      <c r="E12" s="164">
        <v>13681</v>
      </c>
      <c r="F12" s="73">
        <v>20234</v>
      </c>
      <c r="G12" s="74">
        <v>93.041444338864125</v>
      </c>
      <c r="H12" s="74">
        <v>95.418602352476029</v>
      </c>
      <c r="I12" s="74">
        <v>6.3153278269132374</v>
      </c>
      <c r="J12" s="74">
        <v>4.2107344074330335</v>
      </c>
      <c r="K12" s="74">
        <v>0.64322783422264451</v>
      </c>
      <c r="L12" s="74">
        <v>0.37066324009093604</v>
      </c>
      <c r="M12" s="79"/>
    </row>
    <row r="13" spans="2:18" ht="15">
      <c r="B13" s="11"/>
      <c r="C13" s="11"/>
      <c r="D13" s="11" t="s">
        <v>11</v>
      </c>
      <c r="E13" s="164">
        <v>7239</v>
      </c>
      <c r="F13" s="73">
        <v>7337</v>
      </c>
      <c r="G13" s="74">
        <v>93.59027489984804</v>
      </c>
      <c r="H13" s="74">
        <v>92.340193539593841</v>
      </c>
      <c r="I13" s="74">
        <v>6.2301422848459733</v>
      </c>
      <c r="J13" s="74">
        <v>6.22870382990323</v>
      </c>
      <c r="K13" s="74">
        <v>9.6698439010913115E-2</v>
      </c>
      <c r="L13" s="74">
        <v>9.5406842033528699E-2</v>
      </c>
      <c r="M13" s="79"/>
    </row>
    <row r="14" spans="2:18" ht="15">
      <c r="B14" s="11"/>
      <c r="C14" s="11"/>
      <c r="D14" s="11" t="s">
        <v>12</v>
      </c>
      <c r="E14" s="164">
        <v>5120</v>
      </c>
      <c r="F14" s="73">
        <v>5516</v>
      </c>
      <c r="G14" s="74">
        <v>99.39453125</v>
      </c>
      <c r="H14" s="74">
        <v>92.258883248730967</v>
      </c>
      <c r="I14" s="74">
        <v>0.91796875</v>
      </c>
      <c r="J14" s="74">
        <v>0.56200145032632343</v>
      </c>
      <c r="K14" s="77" t="s">
        <v>190</v>
      </c>
      <c r="L14" s="77" t="s">
        <v>190</v>
      </c>
      <c r="M14" s="79"/>
    </row>
    <row r="15" spans="2:18" ht="15">
      <c r="B15" s="11"/>
      <c r="C15" s="11"/>
      <c r="D15" s="11" t="s">
        <v>13</v>
      </c>
      <c r="E15" s="164">
        <v>2995</v>
      </c>
      <c r="F15" s="73">
        <v>5072</v>
      </c>
      <c r="G15" s="74">
        <v>94.924874791318871</v>
      </c>
      <c r="H15" s="74">
        <v>56.052839116719241</v>
      </c>
      <c r="I15" s="74">
        <v>4.4073455759599334</v>
      </c>
      <c r="J15" s="74">
        <v>2.6616719242902209</v>
      </c>
      <c r="K15" s="74">
        <v>0.56761268781302165</v>
      </c>
      <c r="L15" s="74">
        <v>0.33517350157728709</v>
      </c>
      <c r="M15" s="79"/>
    </row>
    <row r="16" spans="2:18" ht="15">
      <c r="B16" s="11"/>
      <c r="C16" s="11"/>
      <c r="D16" s="11" t="s">
        <v>23</v>
      </c>
      <c r="E16" s="164">
        <v>3695</v>
      </c>
      <c r="F16" s="73">
        <v>4572</v>
      </c>
      <c r="G16" s="74">
        <v>99.458728010825439</v>
      </c>
      <c r="H16" s="74">
        <v>80.380577427821521</v>
      </c>
      <c r="I16" s="74">
        <v>0.56833558863328826</v>
      </c>
      <c r="J16" s="74">
        <v>0.43744531933508313</v>
      </c>
      <c r="K16" s="77" t="s">
        <v>190</v>
      </c>
      <c r="L16" s="77" t="s">
        <v>190</v>
      </c>
      <c r="M16" s="79"/>
    </row>
    <row r="17" spans="2:18" ht="15">
      <c r="B17" s="11"/>
      <c r="C17" s="11"/>
      <c r="D17" s="11" t="s">
        <v>24</v>
      </c>
      <c r="E17" s="164">
        <v>46307</v>
      </c>
      <c r="F17" s="73">
        <v>23896</v>
      </c>
      <c r="G17" s="74">
        <v>99.032543675902133</v>
      </c>
      <c r="H17" s="74">
        <v>191.91078004686977</v>
      </c>
      <c r="I17" s="74">
        <v>0.8011747683935474</v>
      </c>
      <c r="J17" s="74">
        <v>1.5107130900569132</v>
      </c>
      <c r="K17" s="74">
        <v>0.18787656293864857</v>
      </c>
      <c r="L17" s="74">
        <v>0.36407766990291263</v>
      </c>
      <c r="M17" s="79"/>
    </row>
    <row r="18" spans="2:18" ht="15">
      <c r="B18" s="11"/>
      <c r="C18" s="11"/>
      <c r="D18" s="11" t="s">
        <v>26</v>
      </c>
      <c r="E18" s="164">
        <v>7772</v>
      </c>
      <c r="F18" s="73">
        <v>5737</v>
      </c>
      <c r="G18" s="74">
        <v>98.558929490478647</v>
      </c>
      <c r="H18" s="74">
        <v>133.51926093777234</v>
      </c>
      <c r="I18" s="74">
        <v>1.41533710756562</v>
      </c>
      <c r="J18" s="74">
        <v>1.8650862820289351</v>
      </c>
      <c r="K18" s="74">
        <v>6.4333504889346374E-2</v>
      </c>
      <c r="L18" s="74">
        <v>8.7153564580791348E-2</v>
      </c>
      <c r="M18" s="79"/>
    </row>
    <row r="19" spans="2:18" ht="15">
      <c r="B19" s="11"/>
      <c r="C19" s="11"/>
      <c r="D19" s="11" t="s">
        <v>28</v>
      </c>
      <c r="E19" s="164">
        <v>6250</v>
      </c>
      <c r="F19" s="73">
        <v>6045</v>
      </c>
      <c r="G19" s="74">
        <v>89.775999999999996</v>
      </c>
      <c r="H19" s="74">
        <v>92.820512820512818</v>
      </c>
      <c r="I19" s="74">
        <v>9.4719999999999995</v>
      </c>
      <c r="J19" s="74">
        <v>9.8428453267162936</v>
      </c>
      <c r="K19" s="74">
        <v>0.70400000000000007</v>
      </c>
      <c r="L19" s="74">
        <v>0.72787427626137302</v>
      </c>
      <c r="M19" s="79"/>
    </row>
    <row r="20" spans="2:18" ht="15">
      <c r="B20" s="11"/>
      <c r="C20" s="11"/>
      <c r="D20" s="11" t="s">
        <v>29</v>
      </c>
      <c r="E20" s="164">
        <v>2698</v>
      </c>
      <c r="F20" s="73">
        <v>3651</v>
      </c>
      <c r="G20" s="74">
        <v>99.07338769458859</v>
      </c>
      <c r="H20" s="74">
        <v>73.212818405916195</v>
      </c>
      <c r="I20" s="74">
        <v>0.96367679762787251</v>
      </c>
      <c r="J20" s="74">
        <v>0.6847439057792386</v>
      </c>
      <c r="K20" s="77" t="s">
        <v>190</v>
      </c>
      <c r="L20" s="77" t="s">
        <v>190</v>
      </c>
      <c r="M20" s="79"/>
    </row>
    <row r="21" spans="2:18" ht="15">
      <c r="B21" s="11"/>
      <c r="C21" s="11"/>
      <c r="D21" s="11" t="s">
        <v>30</v>
      </c>
      <c r="E21" s="164">
        <v>6480</v>
      </c>
      <c r="F21" s="73">
        <v>8108</v>
      </c>
      <c r="G21" s="74">
        <v>96.157407407407405</v>
      </c>
      <c r="H21" s="74">
        <v>76.850024666995566</v>
      </c>
      <c r="I21" s="74">
        <v>3.441358024691358</v>
      </c>
      <c r="J21" s="74">
        <v>2.7750370004933402</v>
      </c>
      <c r="K21" s="74">
        <v>0.37037037037037041</v>
      </c>
      <c r="L21" s="74">
        <v>0.29600394671928959</v>
      </c>
      <c r="M21" s="79"/>
    </row>
    <row r="22" spans="2:18" ht="15">
      <c r="B22" s="11"/>
      <c r="C22" s="11"/>
      <c r="D22" s="11" t="s">
        <v>32</v>
      </c>
      <c r="E22" s="164">
        <v>4276</v>
      </c>
      <c r="F22" s="73">
        <v>5018</v>
      </c>
      <c r="G22" s="74">
        <v>98.947614593077631</v>
      </c>
      <c r="H22" s="74">
        <v>84.316460741331213</v>
      </c>
      <c r="I22" s="74">
        <v>1.028999064546305</v>
      </c>
      <c r="J22" s="74">
        <v>0.77720207253886009</v>
      </c>
      <c r="K22" s="74">
        <v>0.1403180542563143</v>
      </c>
      <c r="L22" s="74">
        <v>0.11956954962136308</v>
      </c>
      <c r="M22" s="79"/>
    </row>
    <row r="23" spans="2:18" ht="15">
      <c r="B23" s="11"/>
      <c r="C23" s="11"/>
      <c r="D23" s="11" t="s">
        <v>37</v>
      </c>
      <c r="E23" s="164">
        <v>13118</v>
      </c>
      <c r="F23" s="73">
        <v>10674</v>
      </c>
      <c r="G23" s="74">
        <v>95.006860801951518</v>
      </c>
      <c r="H23" s="74">
        <v>116.76035225782275</v>
      </c>
      <c r="I23" s="74">
        <v>3.7963104131727397</v>
      </c>
      <c r="J23" s="74">
        <v>5.7804009743301483</v>
      </c>
      <c r="K23" s="74">
        <v>0.28967830461960664</v>
      </c>
      <c r="L23" s="74">
        <v>0.35600524639310471</v>
      </c>
      <c r="M23" s="79"/>
    </row>
    <row r="24" spans="2:18" ht="15">
      <c r="B24" s="11"/>
      <c r="C24" s="11"/>
      <c r="D24" s="11" t="s">
        <v>38</v>
      </c>
      <c r="E24" s="164">
        <v>39347</v>
      </c>
      <c r="F24" s="73">
        <v>34784</v>
      </c>
      <c r="G24" s="74">
        <v>98.627595496480041</v>
      </c>
      <c r="H24" s="74">
        <v>111.56566237350506</v>
      </c>
      <c r="I24" s="74">
        <v>1.3520725849492974</v>
      </c>
      <c r="J24" s="74">
        <v>1.5236890524379023</v>
      </c>
      <c r="K24" s="77" t="s">
        <v>190</v>
      </c>
      <c r="L24" s="77" t="s">
        <v>190</v>
      </c>
      <c r="M24" s="79"/>
    </row>
    <row r="25" spans="2:18" ht="15">
      <c r="B25" s="11"/>
      <c r="C25" s="11"/>
      <c r="D25" s="11" t="s">
        <v>42</v>
      </c>
      <c r="E25" s="164">
        <v>1754</v>
      </c>
      <c r="F25" s="73">
        <v>1260</v>
      </c>
      <c r="G25" s="74">
        <v>99.54389965792474</v>
      </c>
      <c r="H25" s="74">
        <v>138.57142857142856</v>
      </c>
      <c r="I25" s="74">
        <v>0.51311288483466366</v>
      </c>
      <c r="J25" s="74">
        <v>0.63492063492063489</v>
      </c>
      <c r="K25" s="77" t="s">
        <v>190</v>
      </c>
      <c r="L25" s="77" t="s">
        <v>190</v>
      </c>
      <c r="M25" s="79"/>
    </row>
    <row r="26" spans="2:18" ht="15">
      <c r="B26" s="11"/>
      <c r="C26" s="11"/>
      <c r="D26" s="11" t="s">
        <v>44</v>
      </c>
      <c r="E26" s="164">
        <v>11721</v>
      </c>
      <c r="F26" s="73">
        <v>12921</v>
      </c>
      <c r="G26" s="74">
        <v>94.667690470096417</v>
      </c>
      <c r="H26" s="74">
        <v>85.875706214689259</v>
      </c>
      <c r="I26" s="74">
        <v>5.2811193584165173</v>
      </c>
      <c r="J26" s="74">
        <v>4.5816887237829889</v>
      </c>
      <c r="K26" s="74">
        <v>0.28154594317890963</v>
      </c>
      <c r="L26" s="74">
        <v>0.25539818899465982</v>
      </c>
      <c r="M26" s="79"/>
    </row>
    <row r="27" spans="2:18" ht="15">
      <c r="B27" s="11"/>
      <c r="C27" s="11"/>
      <c r="D27" s="11" t="s">
        <v>45</v>
      </c>
      <c r="E27" s="164">
        <v>7311</v>
      </c>
      <c r="F27" s="75">
        <v>8489</v>
      </c>
      <c r="G27" s="74">
        <v>97.428532348515944</v>
      </c>
      <c r="H27" s="74">
        <v>83.908587583932146</v>
      </c>
      <c r="I27" s="74">
        <v>1.8328546026535357</v>
      </c>
      <c r="J27" s="74">
        <v>1.4842737660501826</v>
      </c>
      <c r="K27" s="74">
        <v>0.84803720421282991</v>
      </c>
      <c r="L27" s="74">
        <v>0.73035693250088352</v>
      </c>
      <c r="M27" s="79"/>
    </row>
    <row r="28" spans="2:18" ht="15">
      <c r="B28" s="11"/>
      <c r="C28" s="11"/>
      <c r="D28" s="11" t="s">
        <v>46</v>
      </c>
      <c r="E28" s="164">
        <v>760</v>
      </c>
      <c r="F28" s="75">
        <v>688</v>
      </c>
      <c r="G28" s="74">
        <v>97.368421052631575</v>
      </c>
      <c r="H28" s="74">
        <v>107.55813953488371</v>
      </c>
      <c r="I28" s="74">
        <v>3.4210526315789478</v>
      </c>
      <c r="J28" s="74">
        <v>2.7616279069767442</v>
      </c>
      <c r="K28" s="74">
        <v>0.13157894736842105</v>
      </c>
      <c r="L28" s="74">
        <v>0.14534883720930233</v>
      </c>
      <c r="M28" s="79"/>
    </row>
    <row r="29" spans="2:18" ht="9" customHeight="1" thickBo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18" ht="9" customHeight="1"/>
    <row r="31" spans="2:18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6"/>
      <c r="N31" s="36"/>
      <c r="O31" s="36"/>
      <c r="P31" s="36"/>
      <c r="Q31" s="36"/>
      <c r="R31" s="36"/>
    </row>
    <row r="32" spans="2:18" ht="12.75" customHeight="1">
      <c r="B32" s="67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6"/>
      <c r="N32" s="36"/>
      <c r="O32" s="36"/>
      <c r="P32" s="36"/>
      <c r="Q32" s="36"/>
      <c r="R32" s="36"/>
    </row>
    <row r="33" spans="2:26" ht="12.75" customHeight="1">
      <c r="B33" s="12" t="s">
        <v>178</v>
      </c>
      <c r="C33" s="320" t="s">
        <v>192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6"/>
      <c r="N33" s="36"/>
      <c r="O33" s="36"/>
      <c r="P33" s="36"/>
      <c r="Q33" s="36"/>
      <c r="R33" s="36"/>
      <c r="U33" s="49"/>
      <c r="V33" s="49"/>
      <c r="W33" s="49"/>
      <c r="X33" s="49"/>
      <c r="Y33" s="49"/>
      <c r="Z33" s="81"/>
    </row>
    <row r="34" spans="2:26" ht="12.75" customHeight="1">
      <c r="B34" s="12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6"/>
      <c r="N34" s="36"/>
      <c r="O34" s="36"/>
      <c r="P34" s="36"/>
      <c r="Q34" s="36"/>
      <c r="R34" s="36"/>
      <c r="U34" s="49"/>
      <c r="V34" s="49"/>
      <c r="W34" s="49"/>
      <c r="X34" s="49"/>
      <c r="Y34" s="49"/>
      <c r="Z34" s="81"/>
    </row>
    <row r="35" spans="2:26" ht="12.75" customHeight="1">
      <c r="B35" s="12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6"/>
      <c r="N35" s="36"/>
      <c r="O35" s="36"/>
      <c r="P35" s="36"/>
      <c r="Q35" s="36"/>
      <c r="R35" s="36"/>
      <c r="U35" s="49"/>
      <c r="V35" s="49"/>
      <c r="W35" s="49"/>
      <c r="X35" s="49"/>
      <c r="Y35" s="49"/>
      <c r="Z35" s="81"/>
    </row>
    <row r="36" spans="2:26" s="12" customFormat="1" ht="12.75" customHeight="1">
      <c r="B36" s="12" t="s">
        <v>206</v>
      </c>
      <c r="U36" s="80"/>
      <c r="V36" s="80"/>
      <c r="W36" s="80"/>
      <c r="X36" s="80"/>
      <c r="Y36" s="80"/>
      <c r="Z36" s="82"/>
    </row>
    <row r="37" spans="2:26" s="12" customFormat="1" ht="12.75" customHeight="1">
      <c r="B37" s="229" t="s">
        <v>207</v>
      </c>
      <c r="U37" s="80"/>
      <c r="V37" s="80"/>
      <c r="W37" s="80"/>
      <c r="X37" s="80"/>
      <c r="Y37" s="80"/>
      <c r="Z37" s="82"/>
    </row>
    <row r="38" spans="2:26">
      <c r="U38" s="49"/>
      <c r="V38" s="49"/>
      <c r="W38" s="49"/>
      <c r="X38" s="49"/>
      <c r="Y38" s="49"/>
      <c r="Z38" s="81"/>
    </row>
    <row r="41" spans="2:26">
      <c r="E41" s="1" t="s">
        <v>234</v>
      </c>
      <c r="L41" s="1" t="s">
        <v>235</v>
      </c>
    </row>
    <row r="42" spans="2:26" ht="42.75">
      <c r="F42" s="76" t="s">
        <v>98</v>
      </c>
      <c r="G42" s="76" t="s">
        <v>99</v>
      </c>
      <c r="H42" s="76" t="s">
        <v>91</v>
      </c>
      <c r="M42" s="76" t="s">
        <v>98</v>
      </c>
      <c r="N42" s="76" t="s">
        <v>99</v>
      </c>
      <c r="O42" s="76" t="s">
        <v>91</v>
      </c>
      <c r="Q42" s="76" t="s">
        <v>98</v>
      </c>
      <c r="R42" s="76" t="s">
        <v>212</v>
      </c>
      <c r="S42" s="76"/>
    </row>
    <row r="43" spans="2:26" ht="15">
      <c r="E43" s="11" t="s">
        <v>10</v>
      </c>
      <c r="F43" s="63">
        <v>12729</v>
      </c>
      <c r="G43" s="63">
        <v>864</v>
      </c>
      <c r="H43" s="63">
        <v>88</v>
      </c>
      <c r="L43" s="11" t="s">
        <v>10</v>
      </c>
      <c r="M43">
        <v>19307</v>
      </c>
      <c r="N43">
        <v>852</v>
      </c>
      <c r="O43">
        <v>75</v>
      </c>
      <c r="Q43" s="19">
        <f>(F60/I60)*100</f>
        <v>97.134453036715342</v>
      </c>
      <c r="R43" s="19">
        <f>((G60+H60)/I60)*100</f>
        <v>2.8655469632846602</v>
      </c>
      <c r="S43" s="19"/>
    </row>
    <row r="44" spans="2:26" ht="15">
      <c r="E44" s="11" t="s">
        <v>11</v>
      </c>
      <c r="F44" s="63">
        <v>6775</v>
      </c>
      <c r="G44" s="63">
        <v>457</v>
      </c>
      <c r="H44" s="63">
        <v>7</v>
      </c>
      <c r="L44" s="11" t="s">
        <v>11</v>
      </c>
      <c r="M44">
        <v>6876</v>
      </c>
      <c r="N44">
        <v>451</v>
      </c>
      <c r="O44">
        <v>10</v>
      </c>
      <c r="Q44" s="37"/>
      <c r="R44" s="37"/>
      <c r="S44" s="37"/>
    </row>
    <row r="45" spans="2:26" ht="15">
      <c r="E45" s="11" t="s">
        <v>12</v>
      </c>
      <c r="F45" s="63">
        <v>5089</v>
      </c>
      <c r="G45" s="63">
        <v>31</v>
      </c>
      <c r="H45" s="63">
        <v>0</v>
      </c>
      <c r="L45" s="11" t="s">
        <v>12</v>
      </c>
      <c r="M45">
        <v>5460</v>
      </c>
      <c r="N45">
        <v>47</v>
      </c>
      <c r="O45">
        <v>9</v>
      </c>
    </row>
    <row r="46" spans="2:26" ht="15">
      <c r="E46" s="11" t="s">
        <v>13</v>
      </c>
      <c r="F46" s="63">
        <v>2843</v>
      </c>
      <c r="G46" s="63">
        <v>135</v>
      </c>
      <c r="H46" s="63">
        <v>17</v>
      </c>
      <c r="L46" s="11" t="s">
        <v>13</v>
      </c>
      <c r="M46">
        <v>4915</v>
      </c>
      <c r="N46">
        <v>132</v>
      </c>
      <c r="O46">
        <v>25</v>
      </c>
    </row>
    <row r="47" spans="2:26" ht="15">
      <c r="E47" s="11" t="s">
        <v>23</v>
      </c>
      <c r="F47" s="63">
        <v>3675</v>
      </c>
      <c r="G47" s="63">
        <v>20</v>
      </c>
      <c r="H47" s="63">
        <v>0</v>
      </c>
      <c r="L47" s="11" t="s">
        <v>23</v>
      </c>
      <c r="M47">
        <v>4551</v>
      </c>
      <c r="N47">
        <v>21</v>
      </c>
      <c r="O47">
        <v>0</v>
      </c>
    </row>
    <row r="48" spans="2:26" ht="15">
      <c r="E48" s="11" t="s">
        <v>24</v>
      </c>
      <c r="F48" s="63">
        <v>45859</v>
      </c>
      <c r="G48" s="63">
        <v>361</v>
      </c>
      <c r="H48" s="63">
        <v>87</v>
      </c>
      <c r="L48" s="11" t="s">
        <v>24</v>
      </c>
      <c r="M48">
        <v>23491</v>
      </c>
      <c r="N48">
        <v>371</v>
      </c>
      <c r="O48">
        <v>34</v>
      </c>
    </row>
    <row r="49" spans="5:18" ht="15">
      <c r="E49" s="11" t="s">
        <v>26</v>
      </c>
      <c r="F49" s="63">
        <v>7660</v>
      </c>
      <c r="G49" s="63">
        <v>107</v>
      </c>
      <c r="H49" s="63">
        <v>5</v>
      </c>
      <c r="L49" s="11" t="s">
        <v>26</v>
      </c>
      <c r="M49">
        <v>5623</v>
      </c>
      <c r="N49">
        <v>110</v>
      </c>
      <c r="O49">
        <v>4</v>
      </c>
    </row>
    <row r="50" spans="5:18" ht="15">
      <c r="E50" s="11" t="s">
        <v>28</v>
      </c>
      <c r="F50" s="63">
        <v>5611</v>
      </c>
      <c r="G50" s="63">
        <v>595</v>
      </c>
      <c r="H50" s="63">
        <v>44</v>
      </c>
      <c r="L50" s="11" t="s">
        <v>28</v>
      </c>
      <c r="M50">
        <v>5403</v>
      </c>
      <c r="N50">
        <v>592</v>
      </c>
      <c r="O50">
        <v>50</v>
      </c>
    </row>
    <row r="51" spans="5:18" ht="15">
      <c r="E51" s="11" t="s">
        <v>29</v>
      </c>
      <c r="F51" s="63">
        <v>2673</v>
      </c>
      <c r="G51" s="63">
        <v>25</v>
      </c>
      <c r="H51" s="63">
        <v>0</v>
      </c>
      <c r="L51" s="11" t="s">
        <v>29</v>
      </c>
      <c r="M51">
        <v>3623</v>
      </c>
      <c r="N51">
        <v>26</v>
      </c>
      <c r="O51">
        <v>2</v>
      </c>
    </row>
    <row r="52" spans="5:18" ht="15">
      <c r="E52" s="11" t="s">
        <v>30</v>
      </c>
      <c r="F52" s="63">
        <v>6231</v>
      </c>
      <c r="G52" s="63">
        <v>225</v>
      </c>
      <c r="H52" s="63">
        <v>24</v>
      </c>
      <c r="L52" s="11" t="s">
        <v>30</v>
      </c>
      <c r="M52">
        <v>7858</v>
      </c>
      <c r="N52">
        <v>223</v>
      </c>
      <c r="O52">
        <v>27</v>
      </c>
    </row>
    <row r="53" spans="5:18" ht="15">
      <c r="E53" s="11" t="s">
        <v>32</v>
      </c>
      <c r="F53" s="63">
        <v>4231</v>
      </c>
      <c r="G53" s="63">
        <v>39</v>
      </c>
      <c r="H53" s="63">
        <v>6</v>
      </c>
      <c r="L53" s="11" t="s">
        <v>32</v>
      </c>
      <c r="M53">
        <v>4970</v>
      </c>
      <c r="N53">
        <v>44</v>
      </c>
      <c r="O53">
        <v>4</v>
      </c>
    </row>
    <row r="54" spans="5:18" ht="15">
      <c r="E54" s="11" t="s">
        <v>37</v>
      </c>
      <c r="F54" s="63">
        <v>12463</v>
      </c>
      <c r="G54" s="63">
        <v>617</v>
      </c>
      <c r="H54" s="63">
        <v>38</v>
      </c>
      <c r="L54" s="11" t="s">
        <v>37</v>
      </c>
      <c r="M54">
        <v>10149</v>
      </c>
      <c r="N54">
        <v>498</v>
      </c>
      <c r="O54">
        <v>27</v>
      </c>
    </row>
    <row r="55" spans="5:18" ht="15">
      <c r="E55" s="11" t="s">
        <v>38</v>
      </c>
      <c r="F55" s="63">
        <v>38807</v>
      </c>
      <c r="G55" s="63">
        <v>530</v>
      </c>
      <c r="H55" s="63">
        <v>10</v>
      </c>
      <c r="L55" s="11" t="s">
        <v>38</v>
      </c>
      <c r="M55">
        <v>34233</v>
      </c>
      <c r="N55">
        <v>532</v>
      </c>
      <c r="O55">
        <v>19</v>
      </c>
    </row>
    <row r="56" spans="5:18" ht="15">
      <c r="E56" s="11" t="s">
        <v>42</v>
      </c>
      <c r="F56" s="63">
        <v>1746</v>
      </c>
      <c r="G56" s="63">
        <v>8</v>
      </c>
      <c r="H56" s="63">
        <v>0</v>
      </c>
      <c r="L56" s="11" t="s">
        <v>42</v>
      </c>
      <c r="M56">
        <v>1250</v>
      </c>
      <c r="N56">
        <v>9</v>
      </c>
      <c r="O56">
        <v>1</v>
      </c>
    </row>
    <row r="57" spans="5:18" ht="15">
      <c r="E57" s="11" t="s">
        <v>44</v>
      </c>
      <c r="F57" s="63">
        <v>11096</v>
      </c>
      <c r="G57" s="63">
        <v>592</v>
      </c>
      <c r="H57" s="63">
        <v>33</v>
      </c>
      <c r="L57" s="11" t="s">
        <v>44</v>
      </c>
      <c r="M57">
        <v>12266</v>
      </c>
      <c r="N57">
        <v>619</v>
      </c>
      <c r="O57">
        <v>36</v>
      </c>
    </row>
    <row r="58" spans="5:18" ht="15">
      <c r="E58" s="11" t="s">
        <v>45</v>
      </c>
      <c r="F58" s="63">
        <v>7123</v>
      </c>
      <c r="G58" s="63">
        <v>126</v>
      </c>
      <c r="H58" s="63">
        <v>62</v>
      </c>
      <c r="L58" s="11" t="s">
        <v>45</v>
      </c>
      <c r="M58">
        <v>8290</v>
      </c>
      <c r="N58">
        <v>134</v>
      </c>
      <c r="O58">
        <v>65</v>
      </c>
    </row>
    <row r="59" spans="5:18" ht="15">
      <c r="E59" s="11" t="s">
        <v>46</v>
      </c>
      <c r="F59" s="63">
        <v>740</v>
      </c>
      <c r="G59" s="63">
        <v>19</v>
      </c>
      <c r="H59" s="63">
        <v>1</v>
      </c>
      <c r="L59" s="11" t="s">
        <v>46</v>
      </c>
      <c r="M59">
        <v>658</v>
      </c>
      <c r="N59">
        <v>26</v>
      </c>
      <c r="O59">
        <v>4</v>
      </c>
    </row>
    <row r="60" spans="5:18">
      <c r="F60" s="37">
        <f>SUM(F43:F59)</f>
        <v>175351</v>
      </c>
      <c r="G60" s="37">
        <f>SUM(G43:G59)</f>
        <v>4751</v>
      </c>
      <c r="H60" s="37">
        <f t="shared" ref="H60" si="0">SUM(H43:H59)</f>
        <v>422</v>
      </c>
      <c r="I60" s="37">
        <f>SUM(F60:H60)</f>
        <v>180524</v>
      </c>
      <c r="J60" s="37">
        <f>G60+H60</f>
        <v>5173</v>
      </c>
      <c r="M60" s="37">
        <f>SUM(M43:M59)</f>
        <v>158923</v>
      </c>
      <c r="N60" s="37">
        <f t="shared" ref="N60:O60" si="1">SUM(N43:N59)</f>
        <v>4687</v>
      </c>
      <c r="O60" s="37">
        <f t="shared" si="1"/>
        <v>392</v>
      </c>
      <c r="P60" s="37">
        <f>SUM(M60:O60)</f>
        <v>164002</v>
      </c>
      <c r="R60" s="37">
        <f>N60+O60</f>
        <v>5079</v>
      </c>
    </row>
    <row r="61" spans="5:18">
      <c r="I61" s="1">
        <f>(G60/I60)*100</f>
        <v>2.6317830316190642</v>
      </c>
    </row>
    <row r="68" spans="5:10" ht="28.5">
      <c r="E68" s="76" t="s">
        <v>98</v>
      </c>
      <c r="F68" s="76" t="s">
        <v>99</v>
      </c>
      <c r="G68" s="76" t="s">
        <v>91</v>
      </c>
    </row>
    <row r="69" spans="5:10">
      <c r="E69" s="19">
        <f>F60/I60*100</f>
        <v>97.134453036715342</v>
      </c>
      <c r="F69" s="19">
        <f>G60/I60*100</f>
        <v>2.6317830316190642</v>
      </c>
      <c r="G69" s="19">
        <f>H60/I60*100</f>
        <v>0.2337639316655957</v>
      </c>
      <c r="J69" s="37">
        <f>F60+M60</f>
        <v>334274</v>
      </c>
    </row>
  </sheetData>
  <mergeCells count="9">
    <mergeCell ref="C31:L32"/>
    <mergeCell ref="C33:L35"/>
    <mergeCell ref="B4:L4"/>
    <mergeCell ref="B6:D9"/>
    <mergeCell ref="G6:L6"/>
    <mergeCell ref="E7:F7"/>
    <mergeCell ref="G7:H7"/>
    <mergeCell ref="I7:J7"/>
    <mergeCell ref="K7:L7"/>
  </mergeCells>
  <pageMargins left="1.5748031496063" right="0.39370078740157499" top="0.74803149606299202" bottom="0.74803149606299202" header="0.31496062992126" footer="0.31496062992126"/>
  <pageSetup paperSize="9" scale="75" orientation="landscape" r:id="rId1"/>
  <rowBreaks count="1" manualBreakCount="1">
    <brk id="38" max="11" man="1"/>
  </rowBreaks>
  <colBreaks count="2" manualBreakCount="2">
    <brk id="12" max="59" man="1"/>
    <brk id="1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Z61"/>
  <sheetViews>
    <sheetView topLeftCell="A27" workbookViewId="0">
      <selection activeCell="F11" sqref="F11"/>
    </sheetView>
  </sheetViews>
  <sheetFormatPr defaultColWidth="9.140625" defaultRowHeight="14.25"/>
  <cols>
    <col min="1" max="1" width="9.140625" style="1"/>
    <col min="2" max="2" width="8.5703125" style="1" customWidth="1"/>
    <col min="3" max="3" width="5.140625" style="1" customWidth="1"/>
    <col min="4" max="4" width="26.7109375" style="1" customWidth="1"/>
    <col min="5" max="12" width="13" style="1" customWidth="1"/>
    <col min="13" max="18" width="12" style="1" customWidth="1"/>
    <col min="19" max="21" width="9.140625" style="1"/>
    <col min="22" max="22" width="23.140625" style="1" customWidth="1"/>
    <col min="23" max="16384" width="9.140625" style="1"/>
  </cols>
  <sheetData>
    <row r="4" spans="2:18" ht="33.75" customHeight="1">
      <c r="B4" s="308" t="s">
        <v>214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78"/>
      <c r="N4" s="78"/>
      <c r="O4" s="78"/>
      <c r="P4" s="78"/>
      <c r="Q4" s="78"/>
      <c r="R4" s="78"/>
    </row>
    <row r="5" spans="2:18">
      <c r="B5" s="11"/>
      <c r="C5" s="11"/>
      <c r="D5" s="11"/>
      <c r="E5" s="68"/>
      <c r="F5" s="68"/>
      <c r="G5" s="69"/>
      <c r="H5" s="68"/>
      <c r="I5" s="68"/>
      <c r="J5" s="11"/>
    </row>
    <row r="6" spans="2:18" ht="18" customHeight="1">
      <c r="B6" s="321" t="s">
        <v>118</v>
      </c>
      <c r="C6" s="321"/>
      <c r="D6" s="321"/>
      <c r="E6" s="70"/>
      <c r="F6" s="70"/>
      <c r="G6" s="323" t="s">
        <v>97</v>
      </c>
      <c r="H6" s="323"/>
      <c r="I6" s="323"/>
      <c r="J6" s="323"/>
      <c r="K6" s="323"/>
      <c r="L6" s="323"/>
    </row>
    <row r="7" spans="2:18" ht="23.25" customHeight="1">
      <c r="B7" s="295"/>
      <c r="C7" s="295"/>
      <c r="D7" s="295"/>
      <c r="E7" s="324" t="s">
        <v>204</v>
      </c>
      <c r="F7" s="324"/>
      <c r="G7" s="324" t="s">
        <v>98</v>
      </c>
      <c r="H7" s="324"/>
      <c r="I7" s="324" t="s">
        <v>99</v>
      </c>
      <c r="J7" s="324"/>
      <c r="K7" s="324" t="s">
        <v>91</v>
      </c>
      <c r="L7" s="324"/>
    </row>
    <row r="8" spans="2:18" ht="27" customHeight="1">
      <c r="B8" s="295"/>
      <c r="C8" s="295"/>
      <c r="D8" s="295"/>
      <c r="E8" s="71" t="s">
        <v>3</v>
      </c>
      <c r="F8" s="71" t="s">
        <v>4</v>
      </c>
      <c r="G8" s="71" t="s">
        <v>3</v>
      </c>
      <c r="H8" s="71" t="s">
        <v>4</v>
      </c>
      <c r="I8" s="71" t="s">
        <v>3</v>
      </c>
      <c r="J8" s="71" t="s">
        <v>4</v>
      </c>
      <c r="K8" s="71" t="s">
        <v>3</v>
      </c>
      <c r="L8" s="71" t="s">
        <v>4</v>
      </c>
    </row>
    <row r="9" spans="2:18" ht="9" customHeight="1">
      <c r="B9" s="322"/>
      <c r="C9" s="322"/>
      <c r="D9" s="322"/>
      <c r="E9" s="72"/>
      <c r="F9" s="72"/>
      <c r="G9" s="72"/>
      <c r="H9" s="72"/>
      <c r="I9" s="72"/>
      <c r="J9" s="72"/>
      <c r="K9" s="72"/>
      <c r="L9" s="72"/>
    </row>
    <row r="10" spans="2:18" ht="9" customHeight="1">
      <c r="B10" s="65"/>
      <c r="C10" s="65"/>
      <c r="D10" s="65"/>
      <c r="E10" s="71"/>
      <c r="F10" s="71"/>
      <c r="G10" s="71"/>
      <c r="H10" s="71"/>
      <c r="I10" s="71"/>
      <c r="J10" s="71"/>
      <c r="K10" s="71"/>
      <c r="L10" s="71"/>
    </row>
    <row r="11" spans="2:18" ht="15">
      <c r="B11" s="11"/>
      <c r="C11" s="11"/>
      <c r="D11" s="11" t="s">
        <v>191</v>
      </c>
      <c r="E11" s="73">
        <f>SUM(E12:E28)</f>
        <v>172216</v>
      </c>
      <c r="F11" s="73">
        <f>SUM(F12:F28)</f>
        <v>160132</v>
      </c>
      <c r="G11" s="74">
        <f>(M60/E11)*100</f>
        <v>95.335508895805262</v>
      </c>
      <c r="H11" s="74">
        <f>(F60/F11)*100</f>
        <v>95.060949716483904</v>
      </c>
      <c r="I11" s="74">
        <f>(N60/E11)*100</f>
        <v>4.3306080735820132</v>
      </c>
      <c r="J11" s="74">
        <f>(G60/F11)*100</f>
        <v>4.604950915494717</v>
      </c>
      <c r="K11" s="74">
        <f>(O60/E11)*100</f>
        <v>0.3338830306127189</v>
      </c>
      <c r="L11" s="74">
        <f>(H60/F11)*100</f>
        <v>0.33409936802138235</v>
      </c>
      <c r="M11" s="79"/>
    </row>
    <row r="12" spans="2:18" ht="15">
      <c r="B12" s="11"/>
      <c r="C12" s="11"/>
      <c r="D12" s="11" t="s">
        <v>10</v>
      </c>
      <c r="E12" s="73">
        <v>13861</v>
      </c>
      <c r="F12" s="73">
        <v>21373</v>
      </c>
      <c r="G12" s="74">
        <f>(M43/E12)*100</f>
        <v>89.235985859606089</v>
      </c>
      <c r="H12" s="74">
        <f>(F43/F12)*100</f>
        <v>93.164272680484729</v>
      </c>
      <c r="I12" s="74">
        <f>(N43/E12)*100</f>
        <v>9.8838467643027208</v>
      </c>
      <c r="J12" s="74">
        <f>(G43/F12)*100</f>
        <v>6.3818836850231602</v>
      </c>
      <c r="K12" s="74">
        <f>(O43/E12)*100</f>
        <v>0.88016737609119111</v>
      </c>
      <c r="L12" s="74">
        <f>(H43/F12)*100</f>
        <v>0.45384363449211618</v>
      </c>
      <c r="M12" s="79"/>
    </row>
    <row r="13" spans="2:18" ht="15">
      <c r="B13" s="11"/>
      <c r="C13" s="11"/>
      <c r="D13" s="11" t="s">
        <v>11</v>
      </c>
      <c r="E13" s="73">
        <v>6970</v>
      </c>
      <c r="F13" s="73">
        <v>7261</v>
      </c>
      <c r="G13" s="74">
        <f t="shared" ref="G13:G28" si="0">(M44/E13)*100</f>
        <v>89.928263988522232</v>
      </c>
      <c r="H13" s="74">
        <f t="shared" ref="H13:H28" si="1">(F44/F13)*100</f>
        <v>90.290593582151217</v>
      </c>
      <c r="I13" s="74">
        <f t="shared" ref="I13:I28" si="2">(N44/E13)*100</f>
        <v>10.014347202295552</v>
      </c>
      <c r="J13" s="74">
        <f t="shared" ref="J13:J28" si="3">(G44/F13)*100</f>
        <v>9.6405453794243208</v>
      </c>
      <c r="K13" s="74">
        <f t="shared" ref="K13:K27" si="4">(O44/E13)*100</f>
        <v>5.7388809182209469E-2</v>
      </c>
      <c r="L13" s="74">
        <f t="shared" ref="L13:L27" si="5">(H44/F13)*100</f>
        <v>6.8861038424459439E-2</v>
      </c>
      <c r="M13" s="79"/>
    </row>
    <row r="14" spans="2:18" ht="15">
      <c r="B14" s="11"/>
      <c r="C14" s="11"/>
      <c r="D14" s="11" t="s">
        <v>12</v>
      </c>
      <c r="E14" s="73">
        <v>4920</v>
      </c>
      <c r="F14" s="73">
        <v>5398</v>
      </c>
      <c r="G14" s="74">
        <f t="shared" si="0"/>
        <v>98.943089430894304</v>
      </c>
      <c r="H14" s="74">
        <f t="shared" si="1"/>
        <v>97.888106706187472</v>
      </c>
      <c r="I14" s="74">
        <f t="shared" si="2"/>
        <v>1.056910569105691</v>
      </c>
      <c r="J14" s="74">
        <f t="shared" si="3"/>
        <v>1.8710633567988144</v>
      </c>
      <c r="K14" s="77" t="s">
        <v>190</v>
      </c>
      <c r="L14" s="74">
        <f t="shared" si="5"/>
        <v>0.24082993701370878</v>
      </c>
      <c r="M14" s="79"/>
    </row>
    <row r="15" spans="2:18" ht="15">
      <c r="B15" s="11"/>
      <c r="C15" s="11"/>
      <c r="D15" s="11" t="s">
        <v>13</v>
      </c>
      <c r="E15" s="73">
        <v>3208</v>
      </c>
      <c r="F15" s="73">
        <v>5073</v>
      </c>
      <c r="G15" s="74">
        <f t="shared" si="0"/>
        <v>92.612219451371573</v>
      </c>
      <c r="H15" s="74">
        <f t="shared" si="1"/>
        <v>95.525330179381044</v>
      </c>
      <c r="I15" s="74">
        <f t="shared" si="2"/>
        <v>6.7331670822942637</v>
      </c>
      <c r="J15" s="74">
        <f t="shared" si="3"/>
        <v>4.139562389118864</v>
      </c>
      <c r="K15" s="74">
        <f t="shared" si="4"/>
        <v>0.65461346633416462</v>
      </c>
      <c r="L15" s="74">
        <f t="shared" si="5"/>
        <v>0.33510743150009858</v>
      </c>
      <c r="M15" s="79"/>
    </row>
    <row r="16" spans="2:18" ht="15">
      <c r="B16" s="11"/>
      <c r="C16" s="11"/>
      <c r="D16" s="11" t="s">
        <v>23</v>
      </c>
      <c r="E16" s="73">
        <v>3435</v>
      </c>
      <c r="F16" s="73">
        <v>4392</v>
      </c>
      <c r="G16" s="74">
        <f t="shared" si="0"/>
        <v>98.573508005822418</v>
      </c>
      <c r="H16" s="74">
        <f t="shared" si="1"/>
        <v>98.337887067395272</v>
      </c>
      <c r="I16" s="74">
        <f t="shared" si="2"/>
        <v>1.3973799126637554</v>
      </c>
      <c r="J16" s="74">
        <f t="shared" si="3"/>
        <v>1.1839708561020037</v>
      </c>
      <c r="K16" s="77" t="s">
        <v>205</v>
      </c>
      <c r="L16" s="74">
        <f t="shared" si="5"/>
        <v>0.47814207650273227</v>
      </c>
      <c r="M16" s="79"/>
    </row>
    <row r="17" spans="2:18" ht="15">
      <c r="B17" s="11"/>
      <c r="C17" s="11"/>
      <c r="D17" s="11" t="s">
        <v>24</v>
      </c>
      <c r="E17" s="73">
        <v>43128</v>
      </c>
      <c r="F17" s="73">
        <v>23147</v>
      </c>
      <c r="G17" s="74">
        <f t="shared" si="0"/>
        <v>98.175199406418102</v>
      </c>
      <c r="H17" s="74">
        <f t="shared" si="1"/>
        <v>96.902406359355425</v>
      </c>
      <c r="I17" s="74">
        <f t="shared" si="2"/>
        <v>1.3888888888888888</v>
      </c>
      <c r="J17" s="74">
        <f t="shared" si="3"/>
        <v>2.6396509266859636</v>
      </c>
      <c r="K17" s="74">
        <f t="shared" si="4"/>
        <v>0.43591170469300683</v>
      </c>
      <c r="L17" s="74">
        <f t="shared" si="5"/>
        <v>0.45794271395861236</v>
      </c>
      <c r="M17" s="79"/>
    </row>
    <row r="18" spans="2:18" ht="15">
      <c r="B18" s="11"/>
      <c r="C18" s="11"/>
      <c r="D18" s="11" t="s">
        <v>26</v>
      </c>
      <c r="E18" s="73">
        <v>6525</v>
      </c>
      <c r="F18" s="73">
        <v>5296</v>
      </c>
      <c r="G18" s="74">
        <f t="shared" si="0"/>
        <v>97.30268199233717</v>
      </c>
      <c r="H18" s="74">
        <f t="shared" si="1"/>
        <v>96.657854984894271</v>
      </c>
      <c r="I18" s="74">
        <f t="shared" si="2"/>
        <v>2.6973180076628354</v>
      </c>
      <c r="J18" s="74">
        <f t="shared" si="3"/>
        <v>3.3043806646525682</v>
      </c>
      <c r="K18" s="77" t="s">
        <v>190</v>
      </c>
      <c r="L18" s="77" t="s">
        <v>205</v>
      </c>
      <c r="M18" s="79"/>
    </row>
    <row r="19" spans="2:18" ht="15">
      <c r="B19" s="11"/>
      <c r="C19" s="11"/>
      <c r="D19" s="11" t="s">
        <v>28</v>
      </c>
      <c r="E19" s="73">
        <v>5859</v>
      </c>
      <c r="F19" s="73">
        <v>5876</v>
      </c>
      <c r="G19" s="74">
        <f t="shared" si="0"/>
        <v>88.189110769755928</v>
      </c>
      <c r="H19" s="74">
        <f t="shared" si="1"/>
        <v>88.22328114363512</v>
      </c>
      <c r="I19" s="74">
        <f t="shared" si="2"/>
        <v>10.87216248506571</v>
      </c>
      <c r="J19" s="74">
        <f t="shared" si="3"/>
        <v>10.823689584751532</v>
      </c>
      <c r="K19" s="74">
        <f t="shared" si="4"/>
        <v>0.93872674517835808</v>
      </c>
      <c r="L19" s="74">
        <f t="shared" si="5"/>
        <v>0.95302927161334239</v>
      </c>
      <c r="M19" s="79"/>
    </row>
    <row r="20" spans="2:18" ht="15">
      <c r="B20" s="11"/>
      <c r="C20" s="11"/>
      <c r="D20" s="11" t="s">
        <v>29</v>
      </c>
      <c r="E20" s="73">
        <v>3088</v>
      </c>
      <c r="F20" s="73">
        <v>3564</v>
      </c>
      <c r="G20" s="74">
        <f t="shared" si="0"/>
        <v>99.02849740932642</v>
      </c>
      <c r="H20" s="74">
        <f t="shared" si="1"/>
        <v>99.074074074074076</v>
      </c>
      <c r="I20" s="74">
        <f t="shared" si="2"/>
        <v>0.90673575129533668</v>
      </c>
      <c r="J20" s="74">
        <f t="shared" si="3"/>
        <v>0.86980920314253651</v>
      </c>
      <c r="K20" s="74">
        <f t="shared" si="4"/>
        <v>6.476683937823835E-2</v>
      </c>
      <c r="L20" s="74">
        <f t="shared" si="5"/>
        <v>5.6116722783389458E-2</v>
      </c>
      <c r="M20" s="79"/>
    </row>
    <row r="21" spans="2:18" ht="15">
      <c r="B21" s="11"/>
      <c r="C21" s="11"/>
      <c r="D21" s="11" t="s">
        <v>30</v>
      </c>
      <c r="E21" s="73">
        <v>6625</v>
      </c>
      <c r="F21" s="73">
        <v>8080</v>
      </c>
      <c r="G21" s="74">
        <f t="shared" si="0"/>
        <v>92.920754716981136</v>
      </c>
      <c r="H21" s="74">
        <f t="shared" si="1"/>
        <v>94.034653465346523</v>
      </c>
      <c r="I21" s="74">
        <f t="shared" si="2"/>
        <v>6.9584905660377352</v>
      </c>
      <c r="J21" s="74">
        <f t="shared" si="3"/>
        <v>5.7673267326732676</v>
      </c>
      <c r="K21" s="74">
        <f t="shared" si="4"/>
        <v>0.12075471698113208</v>
      </c>
      <c r="L21" s="74">
        <f t="shared" si="5"/>
        <v>0.19801980198019803</v>
      </c>
      <c r="M21" s="79"/>
    </row>
    <row r="22" spans="2:18" ht="15">
      <c r="B22" s="11"/>
      <c r="C22" s="11"/>
      <c r="D22" s="11" t="s">
        <v>32</v>
      </c>
      <c r="E22" s="73">
        <v>3893</v>
      </c>
      <c r="F22" s="73">
        <v>4773</v>
      </c>
      <c r="G22" s="74">
        <f t="shared" si="0"/>
        <v>97.893655278705367</v>
      </c>
      <c r="H22" s="74">
        <f t="shared" si="1"/>
        <v>97.988686360779383</v>
      </c>
      <c r="I22" s="74">
        <f t="shared" si="2"/>
        <v>1.6182892370922168</v>
      </c>
      <c r="J22" s="74">
        <f t="shared" si="3"/>
        <v>1.466582861931699</v>
      </c>
      <c r="K22" s="74">
        <f t="shared" si="4"/>
        <v>0.48805548420241462</v>
      </c>
      <c r="L22" s="74">
        <f t="shared" si="5"/>
        <v>0.54473077728891683</v>
      </c>
      <c r="M22" s="79"/>
    </row>
    <row r="23" spans="2:18" ht="15">
      <c r="B23" s="11"/>
      <c r="C23" s="11"/>
      <c r="D23" s="11" t="s">
        <v>37</v>
      </c>
      <c r="E23" s="73">
        <v>12218</v>
      </c>
      <c r="F23" s="73">
        <v>10369</v>
      </c>
      <c r="G23" s="74">
        <f t="shared" si="0"/>
        <v>90.996889834670156</v>
      </c>
      <c r="H23" s="74">
        <f t="shared" si="1"/>
        <v>91.030957662262509</v>
      </c>
      <c r="I23" s="74">
        <f t="shared" si="2"/>
        <v>8.9949255197249958</v>
      </c>
      <c r="J23" s="74">
        <f t="shared" si="3"/>
        <v>8.9304658115536704</v>
      </c>
      <c r="K23" s="77" t="s">
        <v>205</v>
      </c>
      <c r="L23" s="77" t="s">
        <v>205</v>
      </c>
      <c r="M23" s="79"/>
    </row>
    <row r="24" spans="2:18" ht="15">
      <c r="B24" s="11"/>
      <c r="C24" s="11"/>
      <c r="D24" s="11" t="s">
        <v>38</v>
      </c>
      <c r="E24" s="73">
        <v>38126</v>
      </c>
      <c r="F24" s="73">
        <v>33630</v>
      </c>
      <c r="G24" s="74">
        <f t="shared" si="0"/>
        <v>97.390232387347226</v>
      </c>
      <c r="H24" s="74">
        <f t="shared" si="1"/>
        <v>97.124591138864119</v>
      </c>
      <c r="I24" s="74">
        <f t="shared" si="2"/>
        <v>2.4943608036510518</v>
      </c>
      <c r="J24" s="74">
        <f t="shared" si="3"/>
        <v>2.7564674397859057</v>
      </c>
      <c r="K24" s="74">
        <f t="shared" si="4"/>
        <v>0.1154068090017311</v>
      </c>
      <c r="L24" s="74">
        <f t="shared" si="5"/>
        <v>0.11894142134998512</v>
      </c>
      <c r="M24" s="79"/>
    </row>
    <row r="25" spans="2:18" ht="15">
      <c r="B25" s="11"/>
      <c r="C25" s="11"/>
      <c r="D25" s="11" t="s">
        <v>42</v>
      </c>
      <c r="E25" s="73">
        <v>1422</v>
      </c>
      <c r="F25" s="73">
        <v>1142</v>
      </c>
      <c r="G25" s="74">
        <f t="shared" si="0"/>
        <v>99.789029535864984</v>
      </c>
      <c r="H25" s="74">
        <f t="shared" si="1"/>
        <v>99.562171628721543</v>
      </c>
      <c r="I25" s="74">
        <f t="shared" si="2"/>
        <v>0.21097046413502107</v>
      </c>
      <c r="J25" s="74">
        <f t="shared" si="3"/>
        <v>0.35026269702276708</v>
      </c>
      <c r="K25" s="77" t="s">
        <v>190</v>
      </c>
      <c r="L25" s="74">
        <f t="shared" si="5"/>
        <v>8.7565674255691769E-2</v>
      </c>
      <c r="M25" s="79"/>
    </row>
    <row r="26" spans="2:18" ht="15">
      <c r="B26" s="11"/>
      <c r="C26" s="11"/>
      <c r="D26" s="11" t="s">
        <v>44</v>
      </c>
      <c r="E26" s="73">
        <v>10791</v>
      </c>
      <c r="F26" s="73">
        <v>11551</v>
      </c>
      <c r="G26" s="74">
        <f t="shared" si="0"/>
        <v>92.577147623019187</v>
      </c>
      <c r="H26" s="74">
        <f t="shared" si="1"/>
        <v>92.840446714570163</v>
      </c>
      <c r="I26" s="74">
        <f t="shared" si="2"/>
        <v>7.4135853952367716</v>
      </c>
      <c r="J26" s="74">
        <f t="shared" si="3"/>
        <v>7.0816379534239458</v>
      </c>
      <c r="K26" s="77" t="s">
        <v>205</v>
      </c>
      <c r="L26" s="74">
        <f t="shared" si="5"/>
        <v>7.7915332005886934E-2</v>
      </c>
      <c r="M26" s="79"/>
    </row>
    <row r="27" spans="2:18" ht="15">
      <c r="B27" s="11"/>
      <c r="C27" s="11"/>
      <c r="D27" s="11" t="s">
        <v>45</v>
      </c>
      <c r="E27" s="75">
        <v>7350</v>
      </c>
      <c r="F27" s="75">
        <v>8515</v>
      </c>
      <c r="G27" s="74">
        <f t="shared" si="0"/>
        <v>95.278911564625844</v>
      </c>
      <c r="H27" s="74">
        <f t="shared" si="1"/>
        <v>95.783910745742801</v>
      </c>
      <c r="I27" s="74">
        <f t="shared" si="2"/>
        <v>3.2380952380952377</v>
      </c>
      <c r="J27" s="74">
        <f t="shared" si="3"/>
        <v>2.8068115091015855</v>
      </c>
      <c r="K27" s="74">
        <f t="shared" si="4"/>
        <v>1.4829931972789117</v>
      </c>
      <c r="L27" s="74">
        <f t="shared" si="5"/>
        <v>1.4092777451556078</v>
      </c>
      <c r="M27" s="79"/>
    </row>
    <row r="28" spans="2:18" ht="15">
      <c r="B28" s="11"/>
      <c r="C28" s="11"/>
      <c r="D28" s="11" t="s">
        <v>46</v>
      </c>
      <c r="E28" s="75">
        <v>797</v>
      </c>
      <c r="F28" s="75">
        <v>692</v>
      </c>
      <c r="G28" s="74">
        <f t="shared" si="0"/>
        <v>97.616060225846923</v>
      </c>
      <c r="H28" s="74">
        <f t="shared" si="1"/>
        <v>93.641618497109818</v>
      </c>
      <c r="I28" s="74">
        <f t="shared" si="2"/>
        <v>2.3839397741530743</v>
      </c>
      <c r="J28" s="74">
        <f t="shared" si="3"/>
        <v>6.3583815028901727</v>
      </c>
      <c r="K28" s="77" t="s">
        <v>190</v>
      </c>
      <c r="L28" s="77" t="s">
        <v>190</v>
      </c>
      <c r="M28" s="79"/>
    </row>
    <row r="29" spans="2:18" ht="9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18" ht="9" customHeight="1"/>
    <row r="31" spans="2:18" ht="12.75" customHeight="1">
      <c r="B31" s="67" t="s">
        <v>176</v>
      </c>
      <c r="C31" s="320" t="s">
        <v>177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6"/>
      <c r="N31" s="36"/>
      <c r="O31" s="36"/>
      <c r="P31" s="36"/>
      <c r="Q31" s="36"/>
      <c r="R31" s="36"/>
    </row>
    <row r="32" spans="2:18" ht="12.75" customHeight="1">
      <c r="B32" s="67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6"/>
      <c r="N32" s="36"/>
      <c r="O32" s="36"/>
      <c r="P32" s="36"/>
      <c r="Q32" s="36"/>
      <c r="R32" s="36"/>
    </row>
    <row r="33" spans="2:26" ht="12.75" customHeight="1">
      <c r="B33" s="12" t="s">
        <v>178</v>
      </c>
      <c r="C33" s="320" t="s">
        <v>192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6"/>
      <c r="N33" s="36"/>
      <c r="O33" s="36"/>
      <c r="P33" s="36"/>
      <c r="Q33" s="36"/>
      <c r="R33" s="36"/>
      <c r="U33" s="49"/>
      <c r="V33" s="49"/>
      <c r="W33" s="49"/>
      <c r="X33" s="49"/>
      <c r="Y33" s="49"/>
      <c r="Z33" s="81"/>
    </row>
    <row r="34" spans="2:26" ht="12.75" customHeight="1">
      <c r="B34" s="12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6"/>
      <c r="N34" s="36"/>
      <c r="O34" s="36"/>
      <c r="P34" s="36"/>
      <c r="Q34" s="36"/>
      <c r="R34" s="36"/>
      <c r="U34" s="49"/>
      <c r="V34" s="49"/>
      <c r="W34" s="49"/>
      <c r="X34" s="49"/>
      <c r="Y34" s="49"/>
      <c r="Z34" s="81"/>
    </row>
    <row r="35" spans="2:26" ht="12.75" customHeight="1">
      <c r="B35" s="12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6"/>
      <c r="N35" s="36"/>
      <c r="O35" s="36"/>
      <c r="P35" s="36"/>
      <c r="Q35" s="36"/>
      <c r="R35" s="36"/>
      <c r="U35" s="49"/>
      <c r="V35" s="49"/>
      <c r="W35" s="49"/>
      <c r="X35" s="49"/>
      <c r="Y35" s="49"/>
      <c r="Z35" s="81"/>
    </row>
    <row r="36" spans="2:26" s="12" customFormat="1" ht="12.75" customHeight="1">
      <c r="B36" s="12" t="s">
        <v>206</v>
      </c>
      <c r="U36" s="80"/>
      <c r="V36" s="80"/>
      <c r="W36" s="80"/>
      <c r="X36" s="80"/>
      <c r="Y36" s="80"/>
      <c r="Z36" s="82"/>
    </row>
    <row r="37" spans="2:26" s="12" customFormat="1" ht="12.75" customHeight="1">
      <c r="B37" s="229" t="s">
        <v>207</v>
      </c>
      <c r="U37" s="80"/>
      <c r="V37" s="80"/>
      <c r="W37" s="80"/>
      <c r="X37" s="80"/>
      <c r="Y37" s="80"/>
      <c r="Z37" s="82"/>
    </row>
    <row r="38" spans="2:26">
      <c r="U38" s="49"/>
      <c r="V38" s="49"/>
      <c r="W38" s="49"/>
      <c r="X38" s="49"/>
      <c r="Y38" s="49"/>
      <c r="Z38" s="81"/>
    </row>
    <row r="42" spans="2:26" ht="42.75">
      <c r="F42" s="76" t="s">
        <v>98</v>
      </c>
      <c r="G42" s="76" t="s">
        <v>99</v>
      </c>
      <c r="H42" s="76" t="s">
        <v>91</v>
      </c>
      <c r="M42" s="76" t="s">
        <v>98</v>
      </c>
      <c r="N42" s="76" t="s">
        <v>99</v>
      </c>
      <c r="O42" s="76" t="s">
        <v>91</v>
      </c>
      <c r="Q42" s="76" t="s">
        <v>98</v>
      </c>
      <c r="R42" s="76" t="s">
        <v>212</v>
      </c>
      <c r="S42" s="76"/>
    </row>
    <row r="43" spans="2:26" ht="15">
      <c r="E43" s="11" t="s">
        <v>10</v>
      </c>
      <c r="F43">
        <v>19912</v>
      </c>
      <c r="G43">
        <v>1364</v>
      </c>
      <c r="H43">
        <v>97</v>
      </c>
      <c r="L43" s="11" t="s">
        <v>10</v>
      </c>
      <c r="M43">
        <v>12369</v>
      </c>
      <c r="N43">
        <v>1370</v>
      </c>
      <c r="O43">
        <v>122</v>
      </c>
      <c r="Q43" s="19">
        <f>(M60/$P$60)*100</f>
        <v>95.335508895805262</v>
      </c>
      <c r="R43" s="19">
        <f>((N60+O60)/P60)*100</f>
        <v>4.6644911041947328</v>
      </c>
      <c r="S43" s="19"/>
    </row>
    <row r="44" spans="2:26" ht="15">
      <c r="E44" s="11" t="s">
        <v>11</v>
      </c>
      <c r="F44">
        <v>6556</v>
      </c>
      <c r="G44">
        <v>700</v>
      </c>
      <c r="H44">
        <v>5</v>
      </c>
      <c r="L44" s="11" t="s">
        <v>11</v>
      </c>
      <c r="M44">
        <v>6268</v>
      </c>
      <c r="N44">
        <v>698</v>
      </c>
      <c r="O44">
        <v>4</v>
      </c>
      <c r="Q44" s="37"/>
      <c r="R44" s="37"/>
      <c r="S44" s="37"/>
    </row>
    <row r="45" spans="2:26" ht="15">
      <c r="E45" s="11" t="s">
        <v>12</v>
      </c>
      <c r="F45">
        <v>5284</v>
      </c>
      <c r="G45">
        <v>101</v>
      </c>
      <c r="H45">
        <v>13</v>
      </c>
      <c r="L45" s="11" t="s">
        <v>12</v>
      </c>
      <c r="M45">
        <v>4868</v>
      </c>
      <c r="N45">
        <v>52</v>
      </c>
      <c r="O45"/>
    </row>
    <row r="46" spans="2:26" ht="15">
      <c r="E46" s="11" t="s">
        <v>13</v>
      </c>
      <c r="F46">
        <v>4846</v>
      </c>
      <c r="G46">
        <v>210</v>
      </c>
      <c r="H46">
        <v>17</v>
      </c>
      <c r="L46" s="11" t="s">
        <v>13</v>
      </c>
      <c r="M46">
        <v>2971</v>
      </c>
      <c r="N46">
        <v>216</v>
      </c>
      <c r="O46">
        <v>21</v>
      </c>
    </row>
    <row r="47" spans="2:26" ht="15">
      <c r="E47" s="11" t="s">
        <v>23</v>
      </c>
      <c r="F47">
        <v>4319</v>
      </c>
      <c r="G47">
        <v>52</v>
      </c>
      <c r="H47">
        <v>21</v>
      </c>
      <c r="L47" s="11" t="s">
        <v>23</v>
      </c>
      <c r="M47">
        <v>3386</v>
      </c>
      <c r="N47">
        <v>48</v>
      </c>
      <c r="O47">
        <v>1</v>
      </c>
    </row>
    <row r="48" spans="2:26" ht="15">
      <c r="E48" s="11" t="s">
        <v>24</v>
      </c>
      <c r="F48">
        <v>22430</v>
      </c>
      <c r="G48">
        <v>611</v>
      </c>
      <c r="H48">
        <v>106</v>
      </c>
      <c r="L48" s="11" t="s">
        <v>24</v>
      </c>
      <c r="M48">
        <v>42341</v>
      </c>
      <c r="N48">
        <v>599</v>
      </c>
      <c r="O48">
        <v>188</v>
      </c>
    </row>
    <row r="49" spans="5:18" ht="15">
      <c r="E49" s="11" t="s">
        <v>26</v>
      </c>
      <c r="F49">
        <v>5119</v>
      </c>
      <c r="G49">
        <v>175</v>
      </c>
      <c r="H49">
        <v>2</v>
      </c>
      <c r="L49" s="11" t="s">
        <v>26</v>
      </c>
      <c r="M49">
        <v>6349</v>
      </c>
      <c r="N49">
        <v>176</v>
      </c>
      <c r="O49"/>
    </row>
    <row r="50" spans="5:18" ht="15">
      <c r="E50" s="11" t="s">
        <v>28</v>
      </c>
      <c r="F50">
        <v>5184</v>
      </c>
      <c r="G50">
        <v>636</v>
      </c>
      <c r="H50">
        <v>56</v>
      </c>
      <c r="L50" s="11" t="s">
        <v>28</v>
      </c>
      <c r="M50">
        <v>5167</v>
      </c>
      <c r="N50">
        <v>637</v>
      </c>
      <c r="O50">
        <v>55</v>
      </c>
    </row>
    <row r="51" spans="5:18" ht="15">
      <c r="E51" s="11" t="s">
        <v>29</v>
      </c>
      <c r="F51">
        <v>3531</v>
      </c>
      <c r="G51">
        <v>31</v>
      </c>
      <c r="H51">
        <v>2</v>
      </c>
      <c r="L51" s="11" t="s">
        <v>29</v>
      </c>
      <c r="M51">
        <v>3058</v>
      </c>
      <c r="N51">
        <v>28</v>
      </c>
      <c r="O51">
        <v>2</v>
      </c>
    </row>
    <row r="52" spans="5:18" ht="15">
      <c r="E52" s="11" t="s">
        <v>30</v>
      </c>
      <c r="F52">
        <v>7598</v>
      </c>
      <c r="G52">
        <v>466</v>
      </c>
      <c r="H52">
        <v>16</v>
      </c>
      <c r="L52" s="11" t="s">
        <v>30</v>
      </c>
      <c r="M52">
        <v>6156</v>
      </c>
      <c r="N52">
        <v>461</v>
      </c>
      <c r="O52">
        <v>8</v>
      </c>
    </row>
    <row r="53" spans="5:18" ht="15">
      <c r="E53" s="11" t="s">
        <v>32</v>
      </c>
      <c r="F53">
        <v>4677</v>
      </c>
      <c r="G53">
        <v>70</v>
      </c>
      <c r="H53">
        <v>26</v>
      </c>
      <c r="L53" s="11" t="s">
        <v>32</v>
      </c>
      <c r="M53">
        <v>3811</v>
      </c>
      <c r="N53">
        <v>63</v>
      </c>
      <c r="O53">
        <v>19</v>
      </c>
    </row>
    <row r="54" spans="5:18" ht="15">
      <c r="E54" s="11" t="s">
        <v>37</v>
      </c>
      <c r="F54">
        <v>9439</v>
      </c>
      <c r="G54">
        <v>926</v>
      </c>
      <c r="H54">
        <v>4</v>
      </c>
      <c r="L54" s="11" t="s">
        <v>37</v>
      </c>
      <c r="M54">
        <v>11118</v>
      </c>
      <c r="N54">
        <v>1099</v>
      </c>
      <c r="O54">
        <v>1</v>
      </c>
    </row>
    <row r="55" spans="5:18" ht="15">
      <c r="E55" s="11" t="s">
        <v>38</v>
      </c>
      <c r="F55">
        <v>32663</v>
      </c>
      <c r="G55">
        <v>927</v>
      </c>
      <c r="H55">
        <v>40</v>
      </c>
      <c r="L55" s="11" t="s">
        <v>38</v>
      </c>
      <c r="M55">
        <v>37131</v>
      </c>
      <c r="N55">
        <v>951</v>
      </c>
      <c r="O55">
        <v>44</v>
      </c>
    </row>
    <row r="56" spans="5:18" ht="15">
      <c r="E56" s="11" t="s">
        <v>42</v>
      </c>
      <c r="F56">
        <v>1137</v>
      </c>
      <c r="G56">
        <v>4</v>
      </c>
      <c r="H56">
        <v>1</v>
      </c>
      <c r="L56" s="11" t="s">
        <v>42</v>
      </c>
      <c r="M56">
        <v>1419</v>
      </c>
      <c r="N56">
        <v>3</v>
      </c>
      <c r="O56"/>
    </row>
    <row r="57" spans="5:18" ht="15">
      <c r="E57" s="11" t="s">
        <v>44</v>
      </c>
      <c r="F57">
        <v>10724</v>
      </c>
      <c r="G57">
        <v>818</v>
      </c>
      <c r="H57">
        <v>9</v>
      </c>
      <c r="L57" s="11" t="s">
        <v>44</v>
      </c>
      <c r="M57">
        <v>9990</v>
      </c>
      <c r="N57">
        <v>800</v>
      </c>
      <c r="O57">
        <v>1</v>
      </c>
    </row>
    <row r="58" spans="5:18" ht="15">
      <c r="E58" s="11" t="s">
        <v>45</v>
      </c>
      <c r="F58">
        <v>8156</v>
      </c>
      <c r="G58">
        <v>239</v>
      </c>
      <c r="H58">
        <v>120</v>
      </c>
      <c r="L58" s="11" t="s">
        <v>45</v>
      </c>
      <c r="M58">
        <v>7003</v>
      </c>
      <c r="N58">
        <v>238</v>
      </c>
      <c r="O58">
        <v>109</v>
      </c>
    </row>
    <row r="59" spans="5:18" ht="15">
      <c r="E59" s="11" t="s">
        <v>46</v>
      </c>
      <c r="F59">
        <v>648</v>
      </c>
      <c r="G59">
        <v>44</v>
      </c>
      <c r="H59"/>
      <c r="L59" s="11" t="s">
        <v>46</v>
      </c>
      <c r="M59">
        <v>778</v>
      </c>
      <c r="N59">
        <v>19</v>
      </c>
      <c r="O59"/>
    </row>
    <row r="60" spans="5:18">
      <c r="F60" s="37">
        <f>SUM(F43:F59)</f>
        <v>152223</v>
      </c>
      <c r="G60" s="37">
        <f>SUM(G43:G59)</f>
        <v>7374</v>
      </c>
      <c r="H60" s="37">
        <f t="shared" ref="H60" si="6">SUM(H43:H59)</f>
        <v>535</v>
      </c>
      <c r="I60" s="37">
        <f>SUM(F60:H60)</f>
        <v>160132</v>
      </c>
      <c r="M60" s="37">
        <f>SUM(M43:M59)</f>
        <v>164183</v>
      </c>
      <c r="N60" s="37">
        <f t="shared" ref="N60:O60" si="7">SUM(N43:N59)</f>
        <v>7458</v>
      </c>
      <c r="O60" s="37">
        <f t="shared" si="7"/>
        <v>575</v>
      </c>
      <c r="P60" s="37">
        <f>SUM(M60:O60)</f>
        <v>172216</v>
      </c>
      <c r="R60" s="37">
        <f>N60+O60</f>
        <v>8033</v>
      </c>
    </row>
    <row r="61" spans="5:18">
      <c r="I61" s="1">
        <f>(G60/I60)*100</f>
        <v>4.604950915494717</v>
      </c>
    </row>
  </sheetData>
  <mergeCells count="9">
    <mergeCell ref="C33:L35"/>
    <mergeCell ref="C31:L32"/>
    <mergeCell ref="B6:D9"/>
    <mergeCell ref="B4:L4"/>
    <mergeCell ref="G6:L6"/>
    <mergeCell ref="E7:F7"/>
    <mergeCell ref="G7:H7"/>
    <mergeCell ref="I7:J7"/>
    <mergeCell ref="K7:L7"/>
  </mergeCells>
  <pageMargins left="1.5748031496063" right="0.39370078740157499" top="0.74803149606299202" bottom="0.74803149606299202" header="0.31496062992126" footer="0.31496062992126"/>
  <pageSetup paperSize="9" scale="75" orientation="landscape"/>
  <rowBreaks count="1" manualBreakCount="1">
    <brk id="38" max="11" man="1"/>
  </rowBreaks>
  <colBreaks count="2" manualBreakCount="2">
    <brk id="12" max="59" man="1"/>
    <brk id="18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07A1-646A-4645-9C4F-35115076F6BD}">
  <dimension ref="B4:M76"/>
  <sheetViews>
    <sheetView view="pageBreakPreview" zoomScale="60" zoomScaleNormal="90" workbookViewId="0">
      <selection activeCell="D11" sqref="D11:K19"/>
    </sheetView>
  </sheetViews>
  <sheetFormatPr defaultColWidth="9.140625" defaultRowHeight="14.25"/>
  <cols>
    <col min="1" max="1" width="9.140625" style="1"/>
    <col min="2" max="2" width="10.85546875" style="1" customWidth="1"/>
    <col min="3" max="3" width="15" style="1" customWidth="1"/>
    <col min="4" max="11" width="14.7109375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11" ht="28.5" customHeight="1">
      <c r="B4" s="327" t="s">
        <v>236</v>
      </c>
      <c r="C4" s="327"/>
      <c r="D4" s="327"/>
      <c r="E4" s="327"/>
      <c r="F4" s="327"/>
      <c r="G4" s="327"/>
      <c r="H4" s="327"/>
      <c r="I4" s="327"/>
      <c r="J4" s="327"/>
      <c r="K4" s="327"/>
    </row>
    <row r="6" spans="2:11" ht="9" customHeight="1">
      <c r="B6" s="328" t="s">
        <v>159</v>
      </c>
      <c r="C6" s="328"/>
      <c r="D6" s="58"/>
      <c r="E6" s="58"/>
      <c r="F6" s="58"/>
      <c r="G6" s="58"/>
      <c r="H6" s="58"/>
      <c r="I6" s="58"/>
      <c r="J6" s="58"/>
      <c r="K6" s="58"/>
    </row>
    <row r="7" spans="2:11" ht="15" customHeight="1">
      <c r="B7" s="329"/>
      <c r="C7" s="329"/>
      <c r="D7" s="331" t="s">
        <v>169</v>
      </c>
      <c r="E7" s="331"/>
      <c r="F7" s="331"/>
      <c r="G7" s="331"/>
      <c r="H7" s="326" t="s">
        <v>4</v>
      </c>
      <c r="I7" s="326"/>
      <c r="J7" s="326"/>
      <c r="K7" s="326"/>
    </row>
    <row r="8" spans="2:11">
      <c r="B8" s="329"/>
      <c r="C8" s="329"/>
      <c r="D8" s="60" t="s">
        <v>72</v>
      </c>
      <c r="E8" s="60" t="s">
        <v>7</v>
      </c>
      <c r="F8" s="60" t="s">
        <v>8</v>
      </c>
      <c r="G8" s="60" t="s">
        <v>170</v>
      </c>
      <c r="H8" s="60" t="s">
        <v>72</v>
      </c>
      <c r="I8" s="60" t="s">
        <v>7</v>
      </c>
      <c r="J8" s="60" t="s">
        <v>8</v>
      </c>
      <c r="K8" s="41" t="s">
        <v>170</v>
      </c>
    </row>
    <row r="9" spans="2:11" ht="9" customHeight="1" thickBot="1">
      <c r="B9" s="330"/>
      <c r="C9" s="330"/>
      <c r="D9" s="7"/>
      <c r="E9" s="7"/>
      <c r="F9" s="7"/>
      <c r="G9" s="7"/>
      <c r="H9" s="7"/>
      <c r="I9" s="7"/>
      <c r="J9" s="7"/>
      <c r="K9" s="7"/>
    </row>
    <row r="10" spans="2:11" ht="7.5" customHeight="1"/>
    <row r="11" spans="2:11">
      <c r="B11" s="61" t="s">
        <v>72</v>
      </c>
      <c r="C11" s="61"/>
      <c r="D11" s="62">
        <v>180524</v>
      </c>
      <c r="E11" s="62">
        <v>94107</v>
      </c>
      <c r="F11" s="62">
        <v>86417</v>
      </c>
      <c r="G11" s="64">
        <v>100</v>
      </c>
      <c r="H11" s="62">
        <v>164002</v>
      </c>
      <c r="I11" s="62">
        <v>85349</v>
      </c>
      <c r="J11" s="62">
        <v>78653</v>
      </c>
      <c r="K11" s="64">
        <v>100</v>
      </c>
    </row>
    <row r="12" spans="2:11">
      <c r="B12" s="61" t="s">
        <v>160</v>
      </c>
      <c r="C12" s="61"/>
      <c r="D12" s="46">
        <v>728</v>
      </c>
      <c r="E12" s="232">
        <v>395</v>
      </c>
      <c r="F12" s="238">
        <v>333</v>
      </c>
      <c r="G12" s="19">
        <v>0.40327047927145421</v>
      </c>
      <c r="H12" s="46">
        <v>537</v>
      </c>
      <c r="I12" s="233">
        <v>292</v>
      </c>
      <c r="J12" s="234">
        <v>245</v>
      </c>
      <c r="K12" s="19">
        <v>0.32743503128010631</v>
      </c>
    </row>
    <row r="13" spans="2:11">
      <c r="B13" s="61" t="s">
        <v>161</v>
      </c>
      <c r="C13" s="61"/>
      <c r="D13" s="46">
        <v>1930</v>
      </c>
      <c r="E13" s="232">
        <v>1017</v>
      </c>
      <c r="F13" s="238">
        <v>913</v>
      </c>
      <c r="G13" s="19">
        <v>1.0691099244421793</v>
      </c>
      <c r="H13" s="46">
        <v>1461</v>
      </c>
      <c r="I13" s="235">
        <v>787</v>
      </c>
      <c r="J13" s="234">
        <v>674</v>
      </c>
      <c r="K13" s="19">
        <v>0.89084279460006577</v>
      </c>
    </row>
    <row r="14" spans="2:11">
      <c r="B14" s="61" t="s">
        <v>162</v>
      </c>
      <c r="C14" s="61"/>
      <c r="D14" s="46">
        <v>4536</v>
      </c>
      <c r="E14" s="232">
        <v>2314</v>
      </c>
      <c r="F14" s="238">
        <v>2222</v>
      </c>
      <c r="G14" s="19">
        <v>2.512685293922138</v>
      </c>
      <c r="H14" s="46">
        <v>3650</v>
      </c>
      <c r="I14" s="239">
        <v>1868</v>
      </c>
      <c r="J14" s="240">
        <v>1782</v>
      </c>
      <c r="K14" s="19">
        <v>2.2255826148461604</v>
      </c>
    </row>
    <row r="15" spans="2:11">
      <c r="B15" s="61" t="s">
        <v>163</v>
      </c>
      <c r="C15" s="61"/>
      <c r="D15" s="46">
        <v>19536</v>
      </c>
      <c r="E15" s="232">
        <v>9365</v>
      </c>
      <c r="F15" s="238">
        <v>10171</v>
      </c>
      <c r="G15" s="19">
        <v>10.821829784405397</v>
      </c>
      <c r="H15" s="46">
        <v>16954</v>
      </c>
      <c r="I15" s="239">
        <v>8042</v>
      </c>
      <c r="J15" s="240">
        <v>8912</v>
      </c>
      <c r="K15" s="19">
        <v>10.337678808795015</v>
      </c>
    </row>
    <row r="16" spans="2:11">
      <c r="B16" s="61" t="s">
        <v>164</v>
      </c>
      <c r="C16" s="61"/>
      <c r="D16" s="46">
        <v>70356</v>
      </c>
      <c r="E16" s="232">
        <v>34844</v>
      </c>
      <c r="F16" s="238">
        <v>35512</v>
      </c>
      <c r="G16" s="19">
        <v>38.973211318162683</v>
      </c>
      <c r="H16" s="46">
        <v>64383</v>
      </c>
      <c r="I16" s="239">
        <v>31784</v>
      </c>
      <c r="J16" s="240">
        <v>32599</v>
      </c>
      <c r="K16" s="19">
        <v>39.257448079901465</v>
      </c>
    </row>
    <row r="17" spans="2:13">
      <c r="B17" s="61" t="s">
        <v>165</v>
      </c>
      <c r="C17" s="61"/>
      <c r="D17" s="46">
        <v>64707</v>
      </c>
      <c r="E17" s="232">
        <v>35259</v>
      </c>
      <c r="F17" s="238">
        <v>29448</v>
      </c>
      <c r="G17" s="19">
        <v>35.843987503046684</v>
      </c>
      <c r="H17" s="46">
        <v>59807</v>
      </c>
      <c r="I17" s="239">
        <v>32563</v>
      </c>
      <c r="J17" s="240">
        <v>27244</v>
      </c>
      <c r="K17" s="19">
        <v>36.467238204412141</v>
      </c>
    </row>
    <row r="18" spans="2:13">
      <c r="B18" s="61" t="s">
        <v>166</v>
      </c>
      <c r="C18" s="61"/>
      <c r="D18" s="46">
        <v>18670</v>
      </c>
      <c r="E18" s="232">
        <v>10873</v>
      </c>
      <c r="F18" s="238">
        <v>7797</v>
      </c>
      <c r="G18" s="19">
        <v>10.342115175821498</v>
      </c>
      <c r="H18" s="46">
        <v>17148</v>
      </c>
      <c r="I18" s="239">
        <v>9972</v>
      </c>
      <c r="J18" s="240">
        <v>7176</v>
      </c>
      <c r="K18" s="19">
        <v>10.455970049145742</v>
      </c>
    </row>
    <row r="19" spans="2:13">
      <c r="B19" s="61" t="s">
        <v>92</v>
      </c>
      <c r="C19" s="61"/>
      <c r="D19" s="46">
        <v>61</v>
      </c>
      <c r="E19" s="232">
        <v>40</v>
      </c>
      <c r="F19" s="233">
        <v>21</v>
      </c>
      <c r="G19" s="19">
        <v>3.3790520927965258E-2</v>
      </c>
      <c r="H19" s="46">
        <v>62</v>
      </c>
      <c r="I19" s="235">
        <v>41</v>
      </c>
      <c r="J19" s="234">
        <v>21</v>
      </c>
      <c r="K19" s="19">
        <v>3.7804417019304641E-2</v>
      </c>
    </row>
    <row r="20" spans="2:13" ht="9" customHeight="1" thickBot="1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3" ht="9" customHeight="1"/>
    <row r="22" spans="2:13" ht="14.25" customHeight="1">
      <c r="B22" s="10" t="s">
        <v>176</v>
      </c>
      <c r="C22" s="290" t="s">
        <v>177</v>
      </c>
      <c r="D22" s="290"/>
      <c r="E22" s="290"/>
      <c r="F22" s="290"/>
      <c r="G22" s="290"/>
      <c r="H22" s="290"/>
      <c r="I22" s="290"/>
      <c r="J22" s="290"/>
      <c r="K22" s="290"/>
      <c r="L22" s="36"/>
      <c r="M22" s="36"/>
    </row>
    <row r="23" spans="2:13">
      <c r="B23" s="11"/>
      <c r="C23" s="290"/>
      <c r="D23" s="290"/>
      <c r="E23" s="290"/>
      <c r="F23" s="290"/>
      <c r="G23" s="290"/>
      <c r="H23" s="290"/>
      <c r="I23" s="290"/>
      <c r="J23" s="290"/>
      <c r="K23" s="290"/>
      <c r="L23" s="36"/>
      <c r="M23" s="36"/>
    </row>
    <row r="24" spans="2:13" ht="14.25" customHeight="1">
      <c r="B24" s="11" t="s">
        <v>178</v>
      </c>
      <c r="C24" s="290" t="s">
        <v>216</v>
      </c>
      <c r="D24" s="290"/>
      <c r="E24" s="290"/>
      <c r="F24" s="290"/>
      <c r="G24" s="290"/>
      <c r="H24" s="290"/>
      <c r="I24" s="290"/>
      <c r="J24" s="290"/>
      <c r="K24" s="290"/>
      <c r="L24" s="36"/>
      <c r="M24" s="36"/>
    </row>
    <row r="25" spans="2:13">
      <c r="B25" s="1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7" spans="2:13">
      <c r="J27" s="19">
        <f>SUM(K16:K18)</f>
        <v>86.180656333459353</v>
      </c>
      <c r="K27" s="1" t="s">
        <v>217</v>
      </c>
    </row>
    <row r="28" spans="2:13">
      <c r="J28" s="46">
        <f>SUM(H16:H18)</f>
        <v>141338</v>
      </c>
      <c r="K28" s="1" t="s">
        <v>36</v>
      </c>
    </row>
    <row r="29" spans="2:13">
      <c r="J29" s="46">
        <f>SUM(I16:I18)</f>
        <v>74319</v>
      </c>
      <c r="K29" s="1" t="s">
        <v>34</v>
      </c>
    </row>
    <row r="30" spans="2:13">
      <c r="J30" s="46">
        <f>SUM(J16:J18)</f>
        <v>67019</v>
      </c>
      <c r="K30" s="1" t="s">
        <v>35</v>
      </c>
    </row>
    <row r="55" spans="2:6">
      <c r="C55" s="1" t="s">
        <v>3</v>
      </c>
      <c r="D55" s="1" t="s">
        <v>4</v>
      </c>
      <c r="E55" s="1" t="s">
        <v>3</v>
      </c>
      <c r="F55" s="1" t="s">
        <v>4</v>
      </c>
    </row>
    <row r="56" spans="2:6" ht="15">
      <c r="B56" t="s">
        <v>160</v>
      </c>
      <c r="C56" s="63">
        <f>G12</f>
        <v>0.40327047927145421</v>
      </c>
      <c r="D56" s="63">
        <f>K12</f>
        <v>0.32743503128010631</v>
      </c>
      <c r="E56" s="19">
        <f t="shared" ref="E56:E63" si="0">C56*-1</f>
        <v>-0.40327047927145421</v>
      </c>
      <c r="F56" s="19">
        <f t="shared" ref="F56:F63" si="1">D56</f>
        <v>0.32743503128010631</v>
      </c>
    </row>
    <row r="57" spans="2:6" ht="15">
      <c r="B57" t="s">
        <v>161</v>
      </c>
      <c r="C57" s="63">
        <f t="shared" ref="C57:C63" si="2">G13</f>
        <v>1.0691099244421793</v>
      </c>
      <c r="D57" s="63">
        <f t="shared" ref="D57:D63" si="3">K13</f>
        <v>0.89084279460006577</v>
      </c>
      <c r="E57" s="19">
        <f t="shared" si="0"/>
        <v>-1.0691099244421793</v>
      </c>
      <c r="F57" s="19">
        <f t="shared" si="1"/>
        <v>0.89084279460006577</v>
      </c>
    </row>
    <row r="58" spans="2:6" ht="15">
      <c r="B58" t="s">
        <v>162</v>
      </c>
      <c r="C58" s="63">
        <f t="shared" si="2"/>
        <v>2.512685293922138</v>
      </c>
      <c r="D58" s="63">
        <f t="shared" si="3"/>
        <v>2.2255826148461604</v>
      </c>
      <c r="E58" s="19">
        <f t="shared" si="0"/>
        <v>-2.512685293922138</v>
      </c>
      <c r="F58" s="19">
        <f t="shared" si="1"/>
        <v>2.2255826148461604</v>
      </c>
    </row>
    <row r="59" spans="2:6" ht="15">
      <c r="B59" t="s">
        <v>163</v>
      </c>
      <c r="C59" s="63">
        <f t="shared" si="2"/>
        <v>10.821829784405397</v>
      </c>
      <c r="D59" s="63">
        <f t="shared" si="3"/>
        <v>10.337678808795015</v>
      </c>
      <c r="E59" s="19">
        <f t="shared" si="0"/>
        <v>-10.821829784405397</v>
      </c>
      <c r="F59" s="19">
        <f t="shared" si="1"/>
        <v>10.337678808795015</v>
      </c>
    </row>
    <row r="60" spans="2:6" ht="15">
      <c r="B60" t="s">
        <v>164</v>
      </c>
      <c r="C60" s="63">
        <f t="shared" si="2"/>
        <v>38.973211318162683</v>
      </c>
      <c r="D60" s="63">
        <f t="shared" si="3"/>
        <v>39.257448079901465</v>
      </c>
      <c r="E60" s="19">
        <f t="shared" si="0"/>
        <v>-38.973211318162683</v>
      </c>
      <c r="F60" s="19">
        <f t="shared" si="1"/>
        <v>39.257448079901465</v>
      </c>
    </row>
    <row r="61" spans="2:6" ht="15">
      <c r="B61" t="s">
        <v>165</v>
      </c>
      <c r="C61" s="63">
        <f t="shared" si="2"/>
        <v>35.843987503046684</v>
      </c>
      <c r="D61" s="63">
        <f t="shared" si="3"/>
        <v>36.467238204412141</v>
      </c>
      <c r="E61" s="19">
        <f t="shared" si="0"/>
        <v>-35.843987503046684</v>
      </c>
      <c r="F61" s="19">
        <f t="shared" si="1"/>
        <v>36.467238204412141</v>
      </c>
    </row>
    <row r="62" spans="2:6" ht="15">
      <c r="B62" t="s">
        <v>166</v>
      </c>
      <c r="C62" s="63">
        <f t="shared" si="2"/>
        <v>10.342115175821498</v>
      </c>
      <c r="D62" s="63">
        <f t="shared" si="3"/>
        <v>10.455970049145742</v>
      </c>
      <c r="E62" s="19">
        <f t="shared" si="0"/>
        <v>-10.342115175821498</v>
      </c>
      <c r="F62" s="19">
        <f t="shared" si="1"/>
        <v>10.455970049145742</v>
      </c>
    </row>
    <row r="63" spans="2:6" ht="15">
      <c r="B63" t="s">
        <v>92</v>
      </c>
      <c r="C63" s="63">
        <f t="shared" si="2"/>
        <v>3.3790520927965258E-2</v>
      </c>
      <c r="D63" s="63">
        <f t="shared" si="3"/>
        <v>3.7804417019304641E-2</v>
      </c>
      <c r="E63" s="19">
        <f t="shared" si="0"/>
        <v>-3.3790520927965258E-2</v>
      </c>
      <c r="F63" s="19">
        <f t="shared" si="1"/>
        <v>3.7804417019304641E-2</v>
      </c>
    </row>
    <row r="66" spans="2:4" ht="15" customHeight="1">
      <c r="C66" s="326" t="s">
        <v>4</v>
      </c>
      <c r="D66" s="326"/>
    </row>
    <row r="67" spans="2:4">
      <c r="C67" s="1" t="s">
        <v>7</v>
      </c>
      <c r="D67" s="1" t="s">
        <v>8</v>
      </c>
    </row>
    <row r="68" spans="2:4" ht="15">
      <c r="B68" t="s">
        <v>160</v>
      </c>
      <c r="C68" s="236">
        <v>-292</v>
      </c>
      <c r="D68" s="234">
        <v>245</v>
      </c>
    </row>
    <row r="69" spans="2:4" ht="15">
      <c r="B69" t="s">
        <v>161</v>
      </c>
      <c r="C69" s="237">
        <v>-787</v>
      </c>
      <c r="D69" s="234">
        <v>674</v>
      </c>
    </row>
    <row r="70" spans="2:4" ht="15">
      <c r="B70" t="s">
        <v>162</v>
      </c>
      <c r="C70" s="243">
        <v>-1868</v>
      </c>
      <c r="D70" s="240">
        <v>1782</v>
      </c>
    </row>
    <row r="71" spans="2:4" ht="15">
      <c r="B71" t="s">
        <v>163</v>
      </c>
      <c r="C71" s="243">
        <v>-8042</v>
      </c>
      <c r="D71" s="240">
        <v>8912</v>
      </c>
    </row>
    <row r="72" spans="2:4" ht="15">
      <c r="B72" t="s">
        <v>164</v>
      </c>
      <c r="C72" s="243">
        <v>-31784</v>
      </c>
      <c r="D72" s="240">
        <v>32599</v>
      </c>
    </row>
    <row r="73" spans="2:4" ht="15">
      <c r="B73" t="s">
        <v>165</v>
      </c>
      <c r="C73" s="243">
        <v>-32563</v>
      </c>
      <c r="D73" s="240">
        <v>27244</v>
      </c>
    </row>
    <row r="74" spans="2:4" ht="15">
      <c r="B74" t="s">
        <v>166</v>
      </c>
      <c r="C74" s="243">
        <v>-9972</v>
      </c>
      <c r="D74" s="240">
        <v>7176</v>
      </c>
    </row>
    <row r="75" spans="2:4" ht="15">
      <c r="B75" t="s">
        <v>92</v>
      </c>
      <c r="C75" s="237">
        <v>-41</v>
      </c>
      <c r="D75" s="234">
        <v>21</v>
      </c>
    </row>
    <row r="76" spans="2:4">
      <c r="D76" s="1">
        <f>SUM(D68:D75)</f>
        <v>78653</v>
      </c>
    </row>
  </sheetData>
  <mergeCells count="7">
    <mergeCell ref="C66:D66"/>
    <mergeCell ref="B4:K4"/>
    <mergeCell ref="B6:C9"/>
    <mergeCell ref="D7:G7"/>
    <mergeCell ref="H7:K7"/>
    <mergeCell ref="C22:K23"/>
    <mergeCell ref="C24:K24"/>
  </mergeCells>
  <pageMargins left="0.39370078740157499" right="0.39370078740157499" top="0.74803149606299202" bottom="0.74803149606299202" header="0.31496062992126" footer="0.31496062992126"/>
  <pageSetup paperSize="9" scale="90" orientation="landscape" r:id="rId1"/>
  <rowBreaks count="1" manualBreakCount="1">
    <brk id="2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M76"/>
  <sheetViews>
    <sheetView topLeftCell="A49" zoomScale="90" zoomScaleNormal="90" workbookViewId="0">
      <selection activeCell="L39" sqref="L38:L39"/>
    </sheetView>
  </sheetViews>
  <sheetFormatPr defaultColWidth="9.140625" defaultRowHeight="14.25"/>
  <cols>
    <col min="1" max="1" width="9.140625" style="1"/>
    <col min="2" max="2" width="10.85546875" style="1" customWidth="1"/>
    <col min="3" max="3" width="15" style="1" customWidth="1"/>
    <col min="4" max="11" width="14.7109375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11" ht="28.5" customHeight="1">
      <c r="B4" s="327" t="s">
        <v>215</v>
      </c>
      <c r="C4" s="327"/>
      <c r="D4" s="327"/>
      <c r="E4" s="327"/>
      <c r="F4" s="327"/>
      <c r="G4" s="327"/>
      <c r="H4" s="327"/>
      <c r="I4" s="327"/>
      <c r="J4" s="327"/>
      <c r="K4" s="327"/>
    </row>
    <row r="6" spans="2:11" ht="9" customHeight="1">
      <c r="B6" s="328" t="s">
        <v>159</v>
      </c>
      <c r="C6" s="328"/>
      <c r="D6" s="58"/>
      <c r="E6" s="58"/>
      <c r="F6" s="58"/>
      <c r="G6" s="58"/>
      <c r="H6" s="58"/>
      <c r="I6" s="58"/>
      <c r="J6" s="58"/>
      <c r="K6" s="58"/>
    </row>
    <row r="7" spans="2:11" ht="15" customHeight="1">
      <c r="B7" s="329"/>
      <c r="C7" s="329"/>
      <c r="D7" s="331" t="s">
        <v>169</v>
      </c>
      <c r="E7" s="331"/>
      <c r="F7" s="331"/>
      <c r="G7" s="331"/>
      <c r="H7" s="326" t="s">
        <v>4</v>
      </c>
      <c r="I7" s="326"/>
      <c r="J7" s="326"/>
      <c r="K7" s="326"/>
    </row>
    <row r="8" spans="2:11">
      <c r="B8" s="329"/>
      <c r="C8" s="329"/>
      <c r="D8" s="60" t="s">
        <v>72</v>
      </c>
      <c r="E8" s="60" t="s">
        <v>7</v>
      </c>
      <c r="F8" s="60" t="s">
        <v>8</v>
      </c>
      <c r="G8" s="60" t="s">
        <v>170</v>
      </c>
      <c r="H8" s="60" t="s">
        <v>72</v>
      </c>
      <c r="I8" s="60" t="s">
        <v>7</v>
      </c>
      <c r="J8" s="60" t="s">
        <v>8</v>
      </c>
      <c r="K8" s="41" t="s">
        <v>170</v>
      </c>
    </row>
    <row r="9" spans="2:11" ht="9" customHeight="1">
      <c r="B9" s="330"/>
      <c r="C9" s="330"/>
      <c r="D9" s="7"/>
      <c r="E9" s="7"/>
      <c r="F9" s="7"/>
      <c r="G9" s="7"/>
      <c r="H9" s="7"/>
      <c r="I9" s="7"/>
      <c r="J9" s="7"/>
      <c r="K9" s="7"/>
    </row>
    <row r="10" spans="2:11" ht="7.5" customHeight="1"/>
    <row r="11" spans="2:11">
      <c r="B11" s="61" t="s">
        <v>72</v>
      </c>
      <c r="C11" s="61"/>
      <c r="D11" s="62">
        <f>SUM(D12:D19)</f>
        <v>172216</v>
      </c>
      <c r="E11" s="62">
        <f>SUM(E12:E19)</f>
        <v>89426</v>
      </c>
      <c r="F11" s="62">
        <f>SUM(F12:F19)</f>
        <v>82790</v>
      </c>
      <c r="G11" s="64">
        <f>SUM(G12:G19)</f>
        <v>100</v>
      </c>
      <c r="H11" s="62">
        <f>SUM(H12:H19)</f>
        <v>160132</v>
      </c>
      <c r="I11" s="62">
        <f t="shared" ref="I11:K11" si="0">SUM(I12:I19)</f>
        <v>83122</v>
      </c>
      <c r="J11" s="62">
        <f t="shared" si="0"/>
        <v>77010</v>
      </c>
      <c r="K11" s="64">
        <f t="shared" si="0"/>
        <v>100</v>
      </c>
    </row>
    <row r="12" spans="2:11">
      <c r="B12" s="61" t="s">
        <v>160</v>
      </c>
      <c r="C12" s="61"/>
      <c r="D12" s="46">
        <f>SUM(E12:F12)</f>
        <v>509</v>
      </c>
      <c r="E12" s="46">
        <v>267</v>
      </c>
      <c r="F12" s="241">
        <v>242</v>
      </c>
      <c r="G12" s="19">
        <f>(D12/$D$11)*100</f>
        <v>0.29555906535978077</v>
      </c>
      <c r="H12" s="46">
        <f>SUM(I12:J12)</f>
        <v>391</v>
      </c>
      <c r="I12" s="46">
        <v>206</v>
      </c>
      <c r="J12" s="241">
        <v>185</v>
      </c>
      <c r="K12" s="19">
        <f>(H12/$H$11)*100</f>
        <v>0.24417355681562711</v>
      </c>
    </row>
    <row r="13" spans="2:11">
      <c r="B13" s="61" t="s">
        <v>161</v>
      </c>
      <c r="C13" s="61"/>
      <c r="D13" s="46">
        <f t="shared" ref="D13:D19" si="1">SUM(E13:F13)</f>
        <v>2133</v>
      </c>
      <c r="E13" s="46">
        <v>1051</v>
      </c>
      <c r="F13" s="241">
        <v>1082</v>
      </c>
      <c r="G13" s="19">
        <f t="shared" ref="G13:G19" si="2">(D13/$D$11)*100</f>
        <v>1.2385608770381382</v>
      </c>
      <c r="H13" s="46">
        <f t="shared" ref="H13:H19" si="3">SUM(I13:J13)</f>
        <v>1778</v>
      </c>
      <c r="I13" s="46">
        <v>886</v>
      </c>
      <c r="J13" s="241">
        <v>892</v>
      </c>
      <c r="K13" s="19">
        <f t="shared" ref="K13:K19" si="4">(H13/$H$11)*100</f>
        <v>1.1103339744710612</v>
      </c>
    </row>
    <row r="14" spans="2:11">
      <c r="B14" s="61" t="s">
        <v>162</v>
      </c>
      <c r="C14" s="61"/>
      <c r="D14" s="46">
        <f t="shared" si="1"/>
        <v>4172</v>
      </c>
      <c r="E14" s="46">
        <v>2130</v>
      </c>
      <c r="F14" s="241">
        <v>2042</v>
      </c>
      <c r="G14" s="19">
        <f t="shared" si="2"/>
        <v>2.4225391368978491</v>
      </c>
      <c r="H14" s="46">
        <f t="shared" si="3"/>
        <v>3391</v>
      </c>
      <c r="I14" s="46">
        <v>1734</v>
      </c>
      <c r="J14" s="241">
        <v>1657</v>
      </c>
      <c r="K14" s="19">
        <f t="shared" si="4"/>
        <v>2.1176279569355283</v>
      </c>
    </row>
    <row r="15" spans="2:11">
      <c r="B15" s="61" t="s">
        <v>163</v>
      </c>
      <c r="C15" s="61"/>
      <c r="D15" s="46">
        <f t="shared" si="1"/>
        <v>17920</v>
      </c>
      <c r="E15" s="46">
        <v>8490</v>
      </c>
      <c r="F15" s="241">
        <v>9430</v>
      </c>
      <c r="G15" s="19">
        <f t="shared" si="2"/>
        <v>10.405537232312909</v>
      </c>
      <c r="H15" s="46">
        <f t="shared" si="3"/>
        <v>15963</v>
      </c>
      <c r="I15" s="46">
        <v>7549</v>
      </c>
      <c r="J15" s="241">
        <v>8414</v>
      </c>
      <c r="K15" s="19">
        <f t="shared" si="4"/>
        <v>9.9686508630379933</v>
      </c>
    </row>
    <row r="16" spans="2:11">
      <c r="B16" s="61" t="s">
        <v>164</v>
      </c>
      <c r="C16" s="61"/>
      <c r="D16" s="46">
        <f t="shared" si="1"/>
        <v>66257</v>
      </c>
      <c r="E16" s="46">
        <v>32502</v>
      </c>
      <c r="F16" s="241">
        <v>33755</v>
      </c>
      <c r="G16" s="19">
        <f t="shared" si="2"/>
        <v>38.473196450968551</v>
      </c>
      <c r="H16" s="46">
        <f t="shared" si="3"/>
        <v>62075</v>
      </c>
      <c r="I16" s="46">
        <v>30386</v>
      </c>
      <c r="J16" s="241">
        <v>31689</v>
      </c>
      <c r="K16" s="19">
        <f t="shared" si="4"/>
        <v>38.764893962480954</v>
      </c>
    </row>
    <row r="17" spans="2:13">
      <c r="B17" s="61" t="s">
        <v>165</v>
      </c>
      <c r="C17" s="61"/>
      <c r="D17" s="46">
        <f t="shared" si="1"/>
        <v>62338</v>
      </c>
      <c r="E17" s="46">
        <v>33917</v>
      </c>
      <c r="F17" s="241">
        <v>28421</v>
      </c>
      <c r="G17" s="19">
        <f t="shared" si="2"/>
        <v>36.197565847540297</v>
      </c>
      <c r="H17" s="46">
        <f t="shared" si="3"/>
        <v>58835</v>
      </c>
      <c r="I17" s="46">
        <v>31993</v>
      </c>
      <c r="J17" s="241">
        <v>26842</v>
      </c>
      <c r="K17" s="19">
        <f t="shared" si="4"/>
        <v>36.741563210351458</v>
      </c>
    </row>
    <row r="18" spans="2:13">
      <c r="B18" s="61" t="s">
        <v>166</v>
      </c>
      <c r="C18" s="61"/>
      <c r="D18" s="46">
        <f t="shared" si="1"/>
        <v>18802</v>
      </c>
      <c r="E18" s="46">
        <v>11024</v>
      </c>
      <c r="F18" s="241">
        <v>7778</v>
      </c>
      <c r="G18" s="19">
        <f t="shared" si="2"/>
        <v>10.91768476796581</v>
      </c>
      <c r="H18" s="46">
        <f t="shared" si="3"/>
        <v>17617</v>
      </c>
      <c r="I18" s="46">
        <v>10325</v>
      </c>
      <c r="J18" s="241">
        <v>7292</v>
      </c>
      <c r="K18" s="19">
        <f t="shared" si="4"/>
        <v>11.001548722304101</v>
      </c>
    </row>
    <row r="19" spans="2:13">
      <c r="B19" s="61" t="s">
        <v>92</v>
      </c>
      <c r="C19" s="61"/>
      <c r="D19" s="46">
        <f t="shared" si="1"/>
        <v>85</v>
      </c>
      <c r="E19" s="46">
        <v>45</v>
      </c>
      <c r="F19" s="241">
        <v>40</v>
      </c>
      <c r="G19" s="19">
        <f t="shared" si="2"/>
        <v>4.9356621916662798E-2</v>
      </c>
      <c r="H19" s="46">
        <f t="shared" si="3"/>
        <v>82</v>
      </c>
      <c r="I19" s="46">
        <v>43</v>
      </c>
      <c r="J19" s="241">
        <v>39</v>
      </c>
      <c r="K19" s="19">
        <f t="shared" si="4"/>
        <v>5.1207753603277298E-2</v>
      </c>
    </row>
    <row r="20" spans="2:13" ht="9" customHeight="1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3" ht="9" customHeight="1"/>
    <row r="22" spans="2:13" ht="14.25" customHeight="1">
      <c r="B22" s="10" t="s">
        <v>176</v>
      </c>
      <c r="C22" s="290" t="s">
        <v>177</v>
      </c>
      <c r="D22" s="290"/>
      <c r="E22" s="290"/>
      <c r="F22" s="290"/>
      <c r="G22" s="290"/>
      <c r="H22" s="290"/>
      <c r="I22" s="290"/>
      <c r="J22" s="290"/>
      <c r="K22" s="290"/>
      <c r="L22" s="36"/>
      <c r="M22" s="36"/>
    </row>
    <row r="23" spans="2:13">
      <c r="B23" s="11"/>
      <c r="C23" s="290"/>
      <c r="D23" s="290"/>
      <c r="E23" s="290"/>
      <c r="F23" s="290"/>
      <c r="G23" s="290"/>
      <c r="H23" s="290"/>
      <c r="I23" s="290"/>
      <c r="J23" s="290"/>
      <c r="K23" s="290"/>
      <c r="L23" s="36"/>
      <c r="M23" s="36"/>
    </row>
    <row r="24" spans="2:13" ht="14.25" customHeight="1">
      <c r="B24" s="11" t="s">
        <v>178</v>
      </c>
      <c r="C24" s="290" t="s">
        <v>216</v>
      </c>
      <c r="D24" s="290"/>
      <c r="E24" s="290"/>
      <c r="F24" s="290"/>
      <c r="G24" s="290"/>
      <c r="H24" s="290"/>
      <c r="I24" s="290"/>
      <c r="J24" s="290"/>
      <c r="K24" s="290"/>
      <c r="L24" s="36"/>
      <c r="M24" s="36"/>
    </row>
    <row r="25" spans="2:13">
      <c r="B25" s="1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7" spans="2:13">
      <c r="J27" s="19">
        <f>SUM(K16:K18)</f>
        <v>86.508005895136506</v>
      </c>
      <c r="K27" s="1" t="s">
        <v>217</v>
      </c>
    </row>
    <row r="28" spans="2:13">
      <c r="J28" s="46">
        <f>SUM(H16:H18)</f>
        <v>138527</v>
      </c>
      <c r="K28" s="1" t="s">
        <v>36</v>
      </c>
    </row>
    <row r="29" spans="2:13">
      <c r="J29" s="46">
        <f>SUM(I16:I18)</f>
        <v>72704</v>
      </c>
      <c r="K29" s="1" t="s">
        <v>34</v>
      </c>
    </row>
    <row r="30" spans="2:13">
      <c r="J30" s="46">
        <f>SUM(J16:J18)</f>
        <v>65823</v>
      </c>
      <c r="K30" s="1" t="s">
        <v>35</v>
      </c>
    </row>
    <row r="55" spans="2:6">
      <c r="C55" s="1" t="s">
        <v>3</v>
      </c>
      <c r="D55" s="1" t="s">
        <v>4</v>
      </c>
      <c r="E55" s="1" t="s">
        <v>3</v>
      </c>
      <c r="F55" s="1" t="s">
        <v>4</v>
      </c>
    </row>
    <row r="56" spans="2:6" ht="15">
      <c r="B56" t="s">
        <v>160</v>
      </c>
      <c r="C56" s="63">
        <f>G12</f>
        <v>0.29555906535978077</v>
      </c>
      <c r="D56" s="63">
        <f>K12</f>
        <v>0.24417355681562711</v>
      </c>
      <c r="E56" s="19">
        <f t="shared" ref="E56:E63" si="5">C56*-1</f>
        <v>-0.29555906535978077</v>
      </c>
      <c r="F56" s="19">
        <f t="shared" ref="F56:F63" si="6">D56</f>
        <v>0.24417355681562711</v>
      </c>
    </row>
    <row r="57" spans="2:6" ht="15">
      <c r="B57" t="s">
        <v>161</v>
      </c>
      <c r="C57" s="63">
        <f t="shared" ref="C57:C63" si="7">G13</f>
        <v>1.2385608770381382</v>
      </c>
      <c r="D57" s="63">
        <f t="shared" ref="D57:D63" si="8">K13</f>
        <v>1.1103339744710612</v>
      </c>
      <c r="E57" s="19">
        <f t="shared" si="5"/>
        <v>-1.2385608770381382</v>
      </c>
      <c r="F57" s="19">
        <f t="shared" si="6"/>
        <v>1.1103339744710612</v>
      </c>
    </row>
    <row r="58" spans="2:6" ht="15">
      <c r="B58" t="s">
        <v>162</v>
      </c>
      <c r="C58" s="63">
        <f t="shared" si="7"/>
        <v>2.4225391368978491</v>
      </c>
      <c r="D58" s="63">
        <f t="shared" si="8"/>
        <v>2.1176279569355283</v>
      </c>
      <c r="E58" s="19">
        <f t="shared" si="5"/>
        <v>-2.4225391368978491</v>
      </c>
      <c r="F58" s="19">
        <f t="shared" si="6"/>
        <v>2.1176279569355283</v>
      </c>
    </row>
    <row r="59" spans="2:6" ht="15">
      <c r="B59" t="s">
        <v>163</v>
      </c>
      <c r="C59" s="63">
        <f t="shared" si="7"/>
        <v>10.405537232312909</v>
      </c>
      <c r="D59" s="63">
        <f t="shared" si="8"/>
        <v>9.9686508630379933</v>
      </c>
      <c r="E59" s="19">
        <f t="shared" si="5"/>
        <v>-10.405537232312909</v>
      </c>
      <c r="F59" s="19">
        <f t="shared" si="6"/>
        <v>9.9686508630379933</v>
      </c>
    </row>
    <row r="60" spans="2:6" ht="15">
      <c r="B60" t="s">
        <v>164</v>
      </c>
      <c r="C60" s="63">
        <f t="shared" si="7"/>
        <v>38.473196450968551</v>
      </c>
      <c r="D60" s="63">
        <f t="shared" si="8"/>
        <v>38.764893962480954</v>
      </c>
      <c r="E60" s="19">
        <f t="shared" si="5"/>
        <v>-38.473196450968551</v>
      </c>
      <c r="F60" s="19">
        <f t="shared" si="6"/>
        <v>38.764893962480954</v>
      </c>
    </row>
    <row r="61" spans="2:6" ht="15">
      <c r="B61" t="s">
        <v>165</v>
      </c>
      <c r="C61" s="63">
        <f t="shared" si="7"/>
        <v>36.197565847540297</v>
      </c>
      <c r="D61" s="63">
        <f t="shared" si="8"/>
        <v>36.741563210351458</v>
      </c>
      <c r="E61" s="19">
        <f t="shared" si="5"/>
        <v>-36.197565847540297</v>
      </c>
      <c r="F61" s="19">
        <f t="shared" si="6"/>
        <v>36.741563210351458</v>
      </c>
    </row>
    <row r="62" spans="2:6" ht="15">
      <c r="B62" t="s">
        <v>166</v>
      </c>
      <c r="C62" s="63">
        <f t="shared" si="7"/>
        <v>10.91768476796581</v>
      </c>
      <c r="D62" s="63">
        <f t="shared" si="8"/>
        <v>11.001548722304101</v>
      </c>
      <c r="E62" s="19">
        <f t="shared" si="5"/>
        <v>-10.91768476796581</v>
      </c>
      <c r="F62" s="19">
        <f t="shared" si="6"/>
        <v>11.001548722304101</v>
      </c>
    </row>
    <row r="63" spans="2:6" ht="15">
      <c r="B63" t="s">
        <v>92</v>
      </c>
      <c r="C63" s="63">
        <f t="shared" si="7"/>
        <v>4.9356621916662798E-2</v>
      </c>
      <c r="D63" s="63">
        <f t="shared" si="8"/>
        <v>5.1207753603277298E-2</v>
      </c>
      <c r="E63" s="19">
        <f t="shared" si="5"/>
        <v>-4.9356621916662798E-2</v>
      </c>
      <c r="F63" s="19">
        <f t="shared" si="6"/>
        <v>5.1207753603277298E-2</v>
      </c>
    </row>
    <row r="66" spans="2:4" ht="15" customHeight="1">
      <c r="C66" s="326" t="s">
        <v>4</v>
      </c>
      <c r="D66" s="326"/>
    </row>
    <row r="67" spans="2:4">
      <c r="C67" s="1" t="s">
        <v>7</v>
      </c>
      <c r="D67" s="1" t="s">
        <v>8</v>
      </c>
    </row>
    <row r="68" spans="2:4" ht="15">
      <c r="B68" t="s">
        <v>160</v>
      </c>
      <c r="C68" s="46">
        <v>-206</v>
      </c>
      <c r="D68" s="46">
        <v>185</v>
      </c>
    </row>
    <row r="69" spans="2:4" ht="15">
      <c r="B69" t="s">
        <v>161</v>
      </c>
      <c r="C69" s="46">
        <v>-886</v>
      </c>
      <c r="D69" s="46">
        <v>892</v>
      </c>
    </row>
    <row r="70" spans="2:4" ht="15">
      <c r="B70" t="s">
        <v>162</v>
      </c>
      <c r="C70" s="46">
        <v>-1734</v>
      </c>
      <c r="D70" s="46">
        <v>1657</v>
      </c>
    </row>
    <row r="71" spans="2:4" ht="15">
      <c r="B71" t="s">
        <v>163</v>
      </c>
      <c r="C71" s="46">
        <v>-7549</v>
      </c>
      <c r="D71" s="46">
        <v>8414</v>
      </c>
    </row>
    <row r="72" spans="2:4" ht="15">
      <c r="B72" t="s">
        <v>164</v>
      </c>
      <c r="C72" s="46">
        <v>-30386</v>
      </c>
      <c r="D72" s="46">
        <v>31689</v>
      </c>
    </row>
    <row r="73" spans="2:4" ht="15">
      <c r="B73" t="s">
        <v>165</v>
      </c>
      <c r="C73" s="46">
        <v>-31993</v>
      </c>
      <c r="D73" s="46">
        <v>26842</v>
      </c>
    </row>
    <row r="74" spans="2:4" ht="15">
      <c r="B74" t="s">
        <v>166</v>
      </c>
      <c r="C74" s="46">
        <v>-10325</v>
      </c>
      <c r="D74" s="46">
        <v>7292</v>
      </c>
    </row>
    <row r="75" spans="2:4" ht="15">
      <c r="B75" t="s">
        <v>92</v>
      </c>
      <c r="C75" s="46">
        <v>-43</v>
      </c>
      <c r="D75" s="46">
        <v>39</v>
      </c>
    </row>
    <row r="76" spans="2:4">
      <c r="D76" s="1">
        <f>SUM(D68:D75)</f>
        <v>77010</v>
      </c>
    </row>
  </sheetData>
  <mergeCells count="7">
    <mergeCell ref="B4:K4"/>
    <mergeCell ref="D7:G7"/>
    <mergeCell ref="H7:K7"/>
    <mergeCell ref="C24:K24"/>
    <mergeCell ref="C66:D66"/>
    <mergeCell ref="B6:C9"/>
    <mergeCell ref="C22:K23"/>
  </mergeCells>
  <pageMargins left="0.39370078740157499" right="0.39370078740157499" top="0.74803149606299202" bottom="0.74803149606299202" header="0.31496062992126" footer="0.31496062992126"/>
  <pageSetup paperSize="9" scale="90" orientation="landscape"/>
  <rowBreaks count="1" manualBreakCount="1">
    <brk id="26" max="16383" man="1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927C-7CE5-482A-8C72-D43664BC4880}">
  <dimension ref="B4:R79"/>
  <sheetViews>
    <sheetView view="pageBreakPreview" topLeftCell="A14" zoomScale="83" zoomScaleNormal="77" zoomScaleSheetLayoutView="83" workbookViewId="0">
      <selection activeCell="N15" sqref="N15"/>
    </sheetView>
  </sheetViews>
  <sheetFormatPr defaultColWidth="9.140625" defaultRowHeight="14.25"/>
  <cols>
    <col min="1" max="1" width="9.140625" style="1"/>
    <col min="2" max="2" width="9.42578125" style="1" customWidth="1"/>
    <col min="3" max="3" width="27.42578125" style="1" customWidth="1"/>
    <col min="4" max="14" width="12" style="1" customWidth="1"/>
    <col min="15" max="15" width="9.85546875" style="1" customWidth="1"/>
    <col min="16" max="16384" width="9.140625" style="1"/>
  </cols>
  <sheetData>
    <row r="4" spans="2:18" ht="33" customHeight="1">
      <c r="B4" s="332" t="s">
        <v>232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2:18" ht="15" thickBot="1">
      <c r="B5" s="11"/>
      <c r="C5" s="309"/>
      <c r="D5" s="309"/>
      <c r="E5" s="309"/>
      <c r="F5" s="309"/>
      <c r="G5" s="39"/>
      <c r="H5" s="11"/>
      <c r="I5" s="11"/>
      <c r="J5" s="11"/>
      <c r="K5" s="11"/>
      <c r="L5" s="11"/>
    </row>
    <row r="6" spans="2:18" ht="18.75" customHeight="1">
      <c r="B6" s="333" t="s">
        <v>71</v>
      </c>
      <c r="C6" s="333"/>
      <c r="D6" s="40" t="s">
        <v>114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2:18" ht="15.75" customHeight="1">
      <c r="B7" s="334"/>
      <c r="C7" s="334"/>
      <c r="D7" s="336" t="s">
        <v>72</v>
      </c>
      <c r="E7" s="337"/>
      <c r="F7" s="337"/>
      <c r="G7" s="336" t="s">
        <v>219</v>
      </c>
      <c r="H7" s="336"/>
      <c r="I7" s="336"/>
      <c r="J7" s="336"/>
      <c r="K7" s="336"/>
      <c r="L7" s="336" t="s">
        <v>220</v>
      </c>
      <c r="M7" s="336"/>
      <c r="N7" s="336"/>
      <c r="O7" s="336"/>
      <c r="P7" s="336"/>
    </row>
    <row r="8" spans="2:18" ht="15.75" customHeight="1" thickBot="1">
      <c r="B8" s="335"/>
      <c r="C8" s="335"/>
      <c r="D8" s="42" t="s">
        <v>72</v>
      </c>
      <c r="E8" s="42" t="s">
        <v>7</v>
      </c>
      <c r="F8" s="42" t="s">
        <v>8</v>
      </c>
      <c r="G8" s="42" t="s">
        <v>72</v>
      </c>
      <c r="H8" s="42" t="s">
        <v>39</v>
      </c>
      <c r="I8" s="42" t="s">
        <v>7</v>
      </c>
      <c r="J8" s="42" t="s">
        <v>8</v>
      </c>
      <c r="K8" s="42" t="s">
        <v>221</v>
      </c>
      <c r="L8" s="42" t="s">
        <v>72</v>
      </c>
      <c r="M8" s="42" t="s">
        <v>39</v>
      </c>
      <c r="N8" s="42" t="s">
        <v>7</v>
      </c>
      <c r="O8" s="42" t="s">
        <v>8</v>
      </c>
      <c r="P8" s="42" t="s">
        <v>170</v>
      </c>
    </row>
    <row r="9" spans="2:18" ht="9" customHeight="1">
      <c r="B9" s="41"/>
      <c r="C9" s="43"/>
      <c r="D9" s="44"/>
      <c r="E9" s="51"/>
      <c r="F9" s="51"/>
      <c r="G9" s="44"/>
      <c r="H9" s="44"/>
      <c r="I9" s="44"/>
      <c r="J9" s="44"/>
      <c r="K9" s="44"/>
      <c r="L9" s="44"/>
      <c r="M9" s="44"/>
      <c r="N9" s="44"/>
      <c r="O9" s="44"/>
    </row>
    <row r="10" spans="2:18">
      <c r="C10" s="1" t="s">
        <v>191</v>
      </c>
      <c r="D10" s="45">
        <v>164002</v>
      </c>
      <c r="E10" s="45">
        <v>85349</v>
      </c>
      <c r="F10" s="45">
        <v>78653</v>
      </c>
      <c r="G10" s="45">
        <v>51315</v>
      </c>
      <c r="H10" s="52">
        <v>31.289252570090611</v>
      </c>
      <c r="I10" s="45">
        <v>26657</v>
      </c>
      <c r="J10" s="45">
        <v>24658</v>
      </c>
      <c r="K10" s="55">
        <v>31.289252570090611</v>
      </c>
      <c r="L10" s="45">
        <v>112687</v>
      </c>
      <c r="M10" s="52">
        <v>68.710747429909389</v>
      </c>
      <c r="N10" s="45">
        <v>58692</v>
      </c>
      <c r="O10" s="45">
        <v>53995</v>
      </c>
      <c r="P10" s="56">
        <v>68.710747429909389</v>
      </c>
      <c r="R10" s="37"/>
    </row>
    <row r="11" spans="2:18" ht="15">
      <c r="C11" s="1" t="s">
        <v>122</v>
      </c>
      <c r="D11" s="46">
        <v>20234</v>
      </c>
      <c r="E11" s="46">
        <v>10437</v>
      </c>
      <c r="F11" s="46">
        <v>9797</v>
      </c>
      <c r="G11" s="46">
        <v>6247</v>
      </c>
      <c r="H11" s="52">
        <v>30.873776811307703</v>
      </c>
      <c r="I11">
        <v>3195</v>
      </c>
      <c r="J11">
        <v>3052</v>
      </c>
      <c r="K11" s="19">
        <v>12.173828315307416</v>
      </c>
      <c r="L11" s="46">
        <v>13987</v>
      </c>
      <c r="M11" s="57">
        <v>69.126223188692308</v>
      </c>
      <c r="N11">
        <v>7242</v>
      </c>
      <c r="O11">
        <v>6745</v>
      </c>
      <c r="P11" s="56">
        <v>12.412256959542804</v>
      </c>
    </row>
    <row r="12" spans="2:18" ht="15">
      <c r="C12" s="1" t="s">
        <v>124</v>
      </c>
      <c r="D12" s="46">
        <v>7337</v>
      </c>
      <c r="E12" s="46">
        <v>3752</v>
      </c>
      <c r="F12" s="46">
        <v>3585</v>
      </c>
      <c r="G12" s="46">
        <v>2181</v>
      </c>
      <c r="H12" s="52">
        <v>29.726046067875156</v>
      </c>
      <c r="I12">
        <v>1128</v>
      </c>
      <c r="J12">
        <v>1053</v>
      </c>
      <c r="K12" s="19">
        <v>4.2502192341420635</v>
      </c>
      <c r="L12" s="46">
        <v>5156</v>
      </c>
      <c r="M12" s="57">
        <v>70.27395393212484</v>
      </c>
      <c r="N12">
        <v>2624</v>
      </c>
      <c r="O12">
        <v>2532</v>
      </c>
      <c r="P12" s="56">
        <v>4.5755056040182094</v>
      </c>
    </row>
    <row r="13" spans="2:18" ht="15">
      <c r="C13" s="1" t="s">
        <v>126</v>
      </c>
      <c r="D13" s="46">
        <v>5516</v>
      </c>
      <c r="E13" s="46">
        <v>2867</v>
      </c>
      <c r="F13" s="46">
        <v>2649</v>
      </c>
      <c r="G13" s="46">
        <v>2075</v>
      </c>
      <c r="H13" s="52">
        <v>37.617839013778095</v>
      </c>
      <c r="I13">
        <v>1071</v>
      </c>
      <c r="J13">
        <v>1004</v>
      </c>
      <c r="K13" s="19">
        <v>4.0436519536197997</v>
      </c>
      <c r="L13" s="46">
        <v>3441</v>
      </c>
      <c r="M13" s="57">
        <v>62.382160986221905</v>
      </c>
      <c r="N13">
        <v>1796</v>
      </c>
      <c r="O13">
        <v>1645</v>
      </c>
      <c r="P13" s="56">
        <v>3.0535909199818967</v>
      </c>
    </row>
    <row r="14" spans="2:18" ht="15">
      <c r="C14" s="1" t="s">
        <v>128</v>
      </c>
      <c r="D14" s="46">
        <v>5072</v>
      </c>
      <c r="E14" s="46">
        <v>2637</v>
      </c>
      <c r="F14" s="46">
        <v>2435</v>
      </c>
      <c r="G14" s="46">
        <v>1244</v>
      </c>
      <c r="H14" s="52">
        <v>24.526813880126184</v>
      </c>
      <c r="I14">
        <v>642</v>
      </c>
      <c r="J14">
        <v>602</v>
      </c>
      <c r="K14" s="19">
        <v>2.4242424242424243</v>
      </c>
      <c r="L14" s="46">
        <v>3828</v>
      </c>
      <c r="M14" s="57">
        <v>75.473186119873816</v>
      </c>
      <c r="N14">
        <v>1995</v>
      </c>
      <c r="O14">
        <v>1833</v>
      </c>
      <c r="P14" s="56">
        <v>3.3970200644262425</v>
      </c>
    </row>
    <row r="15" spans="2:18" ht="15">
      <c r="C15" s="1" t="s">
        <v>130</v>
      </c>
      <c r="D15" s="46">
        <v>4572</v>
      </c>
      <c r="E15" s="46">
        <v>2385</v>
      </c>
      <c r="F15" s="46">
        <v>2187</v>
      </c>
      <c r="G15" s="46">
        <v>1484</v>
      </c>
      <c r="H15" s="52">
        <v>32.458442694663162</v>
      </c>
      <c r="I15">
        <v>761</v>
      </c>
      <c r="J15">
        <v>723</v>
      </c>
      <c r="K15" s="19">
        <v>2.8919419273117022</v>
      </c>
      <c r="L15" s="46">
        <v>3088</v>
      </c>
      <c r="M15" s="57">
        <v>67.541557305336823</v>
      </c>
      <c r="N15">
        <v>1624</v>
      </c>
      <c r="O15">
        <v>1464</v>
      </c>
      <c r="P15" s="56">
        <v>2.740333845075297</v>
      </c>
    </row>
    <row r="16" spans="2:18" ht="15">
      <c r="C16" s="1" t="s">
        <v>132</v>
      </c>
      <c r="D16" s="46">
        <v>23896</v>
      </c>
      <c r="E16" s="46">
        <v>12484</v>
      </c>
      <c r="F16" s="46">
        <v>11412</v>
      </c>
      <c r="G16" s="46">
        <v>6338</v>
      </c>
      <c r="H16" s="52">
        <v>26.523267492467355</v>
      </c>
      <c r="I16">
        <v>3331</v>
      </c>
      <c r="J16">
        <v>3007</v>
      </c>
      <c r="K16" s="19">
        <v>12.35116437688785</v>
      </c>
      <c r="L16" s="46">
        <v>17558</v>
      </c>
      <c r="M16" s="57">
        <v>73.476732507532631</v>
      </c>
      <c r="N16">
        <v>9153</v>
      </c>
      <c r="O16">
        <v>8405</v>
      </c>
      <c r="P16" s="56">
        <v>15.581211674816084</v>
      </c>
    </row>
    <row r="17" spans="2:18" ht="15">
      <c r="C17" s="1" t="s">
        <v>134</v>
      </c>
      <c r="D17" s="46">
        <v>5737</v>
      </c>
      <c r="E17" s="46">
        <v>3004</v>
      </c>
      <c r="F17" s="46">
        <v>2733</v>
      </c>
      <c r="G17" s="46">
        <v>1780</v>
      </c>
      <c r="H17" s="52">
        <v>31.026668990761724</v>
      </c>
      <c r="I17">
        <v>943</v>
      </c>
      <c r="J17">
        <v>837</v>
      </c>
      <c r="K17" s="19">
        <v>3.4687713144304784</v>
      </c>
      <c r="L17" s="46">
        <v>3957</v>
      </c>
      <c r="M17" s="57">
        <v>68.973331009238279</v>
      </c>
      <c r="N17">
        <v>2061</v>
      </c>
      <c r="O17">
        <v>1896</v>
      </c>
      <c r="P17" s="56">
        <v>3.5114964459076914</v>
      </c>
    </row>
    <row r="18" spans="2:18" ht="15">
      <c r="C18" s="1" t="s">
        <v>136</v>
      </c>
      <c r="D18" s="46">
        <v>6045</v>
      </c>
      <c r="E18" s="46">
        <v>3185</v>
      </c>
      <c r="F18" s="46">
        <v>2860</v>
      </c>
      <c r="G18" s="46">
        <v>1799</v>
      </c>
      <c r="H18" s="52">
        <v>29.760132340777503</v>
      </c>
      <c r="I18">
        <v>955</v>
      </c>
      <c r="J18">
        <v>844</v>
      </c>
      <c r="K18" s="19">
        <v>3.5057975250901299</v>
      </c>
      <c r="L18" s="46">
        <v>4246</v>
      </c>
      <c r="M18" s="57">
        <v>70.239867659222497</v>
      </c>
      <c r="N18">
        <v>2230</v>
      </c>
      <c r="O18">
        <v>2016</v>
      </c>
      <c r="P18" s="56">
        <v>3.7679590369785334</v>
      </c>
    </row>
    <row r="19" spans="2:18" ht="15">
      <c r="C19" s="1" t="s">
        <v>138</v>
      </c>
      <c r="D19" s="46">
        <v>3651</v>
      </c>
      <c r="E19" s="46">
        <v>1886</v>
      </c>
      <c r="F19" s="46">
        <v>1765</v>
      </c>
      <c r="G19" s="46">
        <v>848</v>
      </c>
      <c r="H19" s="52">
        <v>23.226513284031771</v>
      </c>
      <c r="I19">
        <v>424</v>
      </c>
      <c r="J19">
        <v>424</v>
      </c>
      <c r="K19" s="19">
        <v>1.6525382441781156</v>
      </c>
      <c r="L19" s="46">
        <v>2803</v>
      </c>
      <c r="M19" s="57">
        <v>76.773486715968232</v>
      </c>
      <c r="N19">
        <v>1462</v>
      </c>
      <c r="O19">
        <v>1341</v>
      </c>
      <c r="P19" s="56">
        <v>2.4874209092441895</v>
      </c>
    </row>
    <row r="20" spans="2:18" ht="15">
      <c r="C20" s="1" t="s">
        <v>140</v>
      </c>
      <c r="D20" s="46">
        <v>8108</v>
      </c>
      <c r="E20" s="46">
        <v>4211</v>
      </c>
      <c r="F20" s="46">
        <v>3897</v>
      </c>
      <c r="G20" s="46">
        <v>2617</v>
      </c>
      <c r="H20" s="52">
        <v>32.276763690182534</v>
      </c>
      <c r="I20">
        <v>1342</v>
      </c>
      <c r="J20">
        <v>1275</v>
      </c>
      <c r="K20" s="19">
        <v>5.0998733313845861</v>
      </c>
      <c r="L20" s="46">
        <v>5491</v>
      </c>
      <c r="M20" s="57">
        <v>67.723236309817466</v>
      </c>
      <c r="N20">
        <v>2869</v>
      </c>
      <c r="O20">
        <v>2622</v>
      </c>
      <c r="P20" s="56">
        <v>4.8727892303460028</v>
      </c>
    </row>
    <row r="21" spans="2:18" ht="15">
      <c r="C21" s="1" t="s">
        <v>142</v>
      </c>
      <c r="D21" s="46">
        <v>5018</v>
      </c>
      <c r="E21" s="46">
        <v>2619</v>
      </c>
      <c r="F21" s="46">
        <v>2399</v>
      </c>
      <c r="G21" s="46">
        <v>1392</v>
      </c>
      <c r="H21" s="52">
        <v>27.74013551215624</v>
      </c>
      <c r="I21">
        <v>752</v>
      </c>
      <c r="J21">
        <v>640</v>
      </c>
      <c r="K21" s="19">
        <v>2.7126571178018124</v>
      </c>
      <c r="L21" s="46">
        <v>3626</v>
      </c>
      <c r="M21" s="57">
        <v>72.259864487843757</v>
      </c>
      <c r="N21">
        <v>1867</v>
      </c>
      <c r="O21">
        <v>1759</v>
      </c>
      <c r="P21" s="56">
        <v>3.2177624748196334</v>
      </c>
    </row>
    <row r="22" spans="2:18" ht="15">
      <c r="C22" s="1" t="s">
        <v>144</v>
      </c>
      <c r="D22" s="46">
        <v>10674</v>
      </c>
      <c r="E22" s="46">
        <v>5500</v>
      </c>
      <c r="F22" s="46">
        <v>5174</v>
      </c>
      <c r="G22" s="46">
        <v>3420</v>
      </c>
      <c r="H22" s="52">
        <v>32.040472175379428</v>
      </c>
      <c r="I22">
        <v>1768</v>
      </c>
      <c r="J22">
        <v>1652</v>
      </c>
      <c r="K22" s="19">
        <v>6.6647179187372121</v>
      </c>
      <c r="L22" s="46">
        <v>7254</v>
      </c>
      <c r="M22" s="57">
        <v>67.959527824620565</v>
      </c>
      <c r="N22">
        <v>3732</v>
      </c>
      <c r="O22">
        <v>3522</v>
      </c>
      <c r="P22" s="56">
        <v>6.4372997772591338</v>
      </c>
    </row>
    <row r="23" spans="2:18" ht="15">
      <c r="C23" s="1" t="s">
        <v>146</v>
      </c>
      <c r="D23" s="46">
        <v>34784</v>
      </c>
      <c r="E23" s="46">
        <v>18050</v>
      </c>
      <c r="F23" s="46">
        <v>16734</v>
      </c>
      <c r="G23" s="46">
        <v>12014</v>
      </c>
      <c r="H23" s="52">
        <v>34.538868445262189</v>
      </c>
      <c r="I23">
        <v>6202</v>
      </c>
      <c r="J23">
        <v>5812</v>
      </c>
      <c r="K23" s="19">
        <v>23.412257624476275</v>
      </c>
      <c r="L23" s="46">
        <v>22770</v>
      </c>
      <c r="M23" s="57">
        <v>65.461131554737804</v>
      </c>
      <c r="N23">
        <v>11848</v>
      </c>
      <c r="O23">
        <v>10922</v>
      </c>
      <c r="P23" s="56">
        <v>20.20641245219058</v>
      </c>
    </row>
    <row r="24" spans="2:18" ht="15">
      <c r="C24" s="1" t="s">
        <v>148</v>
      </c>
      <c r="D24" s="46">
        <v>1260</v>
      </c>
      <c r="E24" s="46">
        <v>646</v>
      </c>
      <c r="F24" s="46">
        <v>614</v>
      </c>
      <c r="G24" s="46">
        <v>536</v>
      </c>
      <c r="H24" s="52">
        <v>42.539682539682538</v>
      </c>
      <c r="I24">
        <v>283</v>
      </c>
      <c r="J24">
        <v>253</v>
      </c>
      <c r="K24" s="19">
        <v>1.0445288901880541</v>
      </c>
      <c r="L24" s="46">
        <v>724</v>
      </c>
      <c r="M24" s="57">
        <v>57.460317460317455</v>
      </c>
      <c r="N24">
        <v>363</v>
      </c>
      <c r="O24">
        <v>361</v>
      </c>
      <c r="P24" s="56">
        <v>0.6424875983920062</v>
      </c>
    </row>
    <row r="25" spans="2:18" ht="15">
      <c r="C25" s="1" t="s">
        <v>150</v>
      </c>
      <c r="D25" s="46">
        <v>12921</v>
      </c>
      <c r="E25" s="46">
        <v>6882</v>
      </c>
      <c r="F25" s="46">
        <v>6039</v>
      </c>
      <c r="G25" s="46">
        <v>4305</v>
      </c>
      <c r="H25" s="52">
        <v>33.317854655212443</v>
      </c>
      <c r="I25">
        <v>2260</v>
      </c>
      <c r="J25">
        <v>2045</v>
      </c>
      <c r="K25" s="19">
        <v>8.3893598363051733</v>
      </c>
      <c r="L25" s="46">
        <v>8616</v>
      </c>
      <c r="M25" s="57">
        <v>66.682145344787557</v>
      </c>
      <c r="N25">
        <v>4622</v>
      </c>
      <c r="O25">
        <v>3994</v>
      </c>
      <c r="P25" s="56">
        <v>7.6459573863888464</v>
      </c>
    </row>
    <row r="26" spans="2:18" ht="15">
      <c r="C26" s="1" t="s">
        <v>152</v>
      </c>
      <c r="D26" s="46">
        <v>8489</v>
      </c>
      <c r="E26" s="46">
        <v>4432</v>
      </c>
      <c r="F26" s="46">
        <v>4057</v>
      </c>
      <c r="G26" s="46">
        <v>2830</v>
      </c>
      <c r="H26" s="52">
        <v>33.337259983508069</v>
      </c>
      <c r="I26">
        <v>1496</v>
      </c>
      <c r="J26">
        <v>1334</v>
      </c>
      <c r="K26" s="19">
        <v>5.5149566403585695</v>
      </c>
      <c r="L26" s="46">
        <v>5659</v>
      </c>
      <c r="M26" s="57">
        <v>66.662740016491924</v>
      </c>
      <c r="N26">
        <v>2936</v>
      </c>
      <c r="O26">
        <v>2723</v>
      </c>
      <c r="P26" s="56">
        <v>5.0218747504148658</v>
      </c>
    </row>
    <row r="27" spans="2:18" ht="15">
      <c r="C27" s="1" t="s">
        <v>154</v>
      </c>
      <c r="D27" s="46">
        <v>688</v>
      </c>
      <c r="E27" s="46">
        <v>372</v>
      </c>
      <c r="F27" s="46">
        <v>316</v>
      </c>
      <c r="G27" s="46">
        <v>205</v>
      </c>
      <c r="H27" s="52">
        <v>29.796511627906973</v>
      </c>
      <c r="I27">
        <v>104</v>
      </c>
      <c r="J27">
        <v>101</v>
      </c>
      <c r="K27" s="19">
        <v>0.3994933255383416</v>
      </c>
      <c r="L27" s="46">
        <v>483</v>
      </c>
      <c r="M27" s="57">
        <v>70.20348837209302</v>
      </c>
      <c r="N27">
        <v>268</v>
      </c>
      <c r="O27">
        <v>215</v>
      </c>
      <c r="P27" s="56">
        <v>0.42862087019798201</v>
      </c>
    </row>
    <row r="28" spans="2:18" ht="9" customHeight="1" thickBot="1">
      <c r="B28" s="7"/>
      <c r="C28" s="7"/>
      <c r="D28" s="7"/>
      <c r="E28" s="7"/>
      <c r="F28" s="7"/>
      <c r="G28" s="53"/>
      <c r="H28" s="53"/>
      <c r="I28" s="7"/>
      <c r="J28" s="7"/>
      <c r="K28" s="7"/>
      <c r="L28" s="7"/>
      <c r="M28" s="7"/>
      <c r="N28" s="7"/>
      <c r="O28" s="7"/>
      <c r="P28" s="7"/>
    </row>
    <row r="29" spans="2:18" ht="9" customHeight="1"/>
    <row r="30" spans="2:18" ht="12.75" customHeight="1">
      <c r="B30" s="10" t="s">
        <v>176</v>
      </c>
      <c r="C30" s="290" t="s">
        <v>177</v>
      </c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48"/>
      <c r="R30" s="48"/>
    </row>
    <row r="31" spans="2:18" ht="12.75" customHeight="1">
      <c r="B31" s="1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47"/>
      <c r="R31" s="47"/>
    </row>
    <row r="32" spans="2:18" ht="12.75" customHeight="1">
      <c r="B32" s="11" t="s">
        <v>178</v>
      </c>
      <c r="C32" s="290" t="s">
        <v>192</v>
      </c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48"/>
      <c r="R32" s="48"/>
    </row>
    <row r="33" spans="2:18" ht="12.75" customHeight="1">
      <c r="B33" s="11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48"/>
      <c r="R33" s="48"/>
    </row>
    <row r="34" spans="2:18" ht="12.75" customHeight="1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62" spans="2:8">
      <c r="D62" s="1" t="s">
        <v>115</v>
      </c>
      <c r="E62" s="1" t="s">
        <v>116</v>
      </c>
      <c r="G62" s="1" t="s">
        <v>220</v>
      </c>
      <c r="H62" s="1" t="s">
        <v>222</v>
      </c>
    </row>
    <row r="63" spans="2:8">
      <c r="B63" s="1">
        <v>17</v>
      </c>
      <c r="C63" s="11" t="s">
        <v>154</v>
      </c>
      <c r="D63" s="49">
        <f>K27</f>
        <v>0.3994933255383416</v>
      </c>
      <c r="E63" s="54">
        <f>P27</f>
        <v>0.42862087019798201</v>
      </c>
      <c r="G63" s="19">
        <f>(L10/D10)*100</f>
        <v>68.710747429909389</v>
      </c>
      <c r="H63" s="19">
        <f>(G10/D10)*100</f>
        <v>31.289252570090611</v>
      </c>
    </row>
    <row r="64" spans="2:8">
      <c r="B64" s="1">
        <v>16</v>
      </c>
      <c r="C64" s="11" t="s">
        <v>152</v>
      </c>
      <c r="D64" s="49">
        <f>K26</f>
        <v>5.5149566403585695</v>
      </c>
      <c r="E64" s="54">
        <f>P26</f>
        <v>5.0218747504148658</v>
      </c>
    </row>
    <row r="65" spans="2:5">
      <c r="B65" s="1">
        <v>15</v>
      </c>
      <c r="C65" s="11" t="s">
        <v>150</v>
      </c>
      <c r="D65" s="49">
        <f>K25</f>
        <v>8.3893598363051733</v>
      </c>
      <c r="E65" s="54">
        <f>P25</f>
        <v>7.6459573863888464</v>
      </c>
    </row>
    <row r="66" spans="2:5">
      <c r="B66" s="1">
        <v>14</v>
      </c>
      <c r="C66" s="11" t="s">
        <v>148</v>
      </c>
      <c r="D66" s="49">
        <f>K24</f>
        <v>1.0445288901880541</v>
      </c>
      <c r="E66" s="54">
        <f>P24</f>
        <v>0.6424875983920062</v>
      </c>
    </row>
    <row r="67" spans="2:5">
      <c r="B67" s="1">
        <v>13</v>
      </c>
      <c r="C67" s="11" t="s">
        <v>146</v>
      </c>
      <c r="D67" s="49">
        <f>K23</f>
        <v>23.412257624476275</v>
      </c>
      <c r="E67" s="54">
        <f>P23</f>
        <v>20.20641245219058</v>
      </c>
    </row>
    <row r="68" spans="2:5">
      <c r="B68" s="1">
        <v>12</v>
      </c>
      <c r="C68" s="11" t="s">
        <v>144</v>
      </c>
      <c r="D68" s="49">
        <f>K22</f>
        <v>6.6647179187372121</v>
      </c>
      <c r="E68" s="54">
        <f>P22</f>
        <v>6.4372997772591338</v>
      </c>
    </row>
    <row r="69" spans="2:5">
      <c r="B69" s="1">
        <v>11</v>
      </c>
      <c r="C69" s="11" t="s">
        <v>142</v>
      </c>
      <c r="D69" s="49">
        <f>K21</f>
        <v>2.7126571178018124</v>
      </c>
      <c r="E69" s="54">
        <f>P21</f>
        <v>3.2177624748196334</v>
      </c>
    </row>
    <row r="70" spans="2:5">
      <c r="B70" s="1">
        <v>10</v>
      </c>
      <c r="C70" s="11" t="s">
        <v>140</v>
      </c>
      <c r="D70" s="49">
        <f>K20</f>
        <v>5.0998733313845861</v>
      </c>
      <c r="E70" s="54">
        <f>P20</f>
        <v>4.8727892303460028</v>
      </c>
    </row>
    <row r="71" spans="2:5">
      <c r="B71" s="1">
        <v>9</v>
      </c>
      <c r="C71" s="11" t="s">
        <v>138</v>
      </c>
      <c r="D71" s="49">
        <f>K19</f>
        <v>1.6525382441781156</v>
      </c>
      <c r="E71" s="54">
        <f>P19</f>
        <v>2.4874209092441895</v>
      </c>
    </row>
    <row r="72" spans="2:5">
      <c r="B72" s="1">
        <v>8</v>
      </c>
      <c r="C72" s="11" t="s">
        <v>136</v>
      </c>
      <c r="D72" s="49">
        <f>K18</f>
        <v>3.5057975250901299</v>
      </c>
      <c r="E72" s="54">
        <f>P18</f>
        <v>3.7679590369785334</v>
      </c>
    </row>
    <row r="73" spans="2:5">
      <c r="B73" s="1">
        <v>7</v>
      </c>
      <c r="C73" s="11" t="s">
        <v>134</v>
      </c>
      <c r="D73" s="49">
        <f>K17</f>
        <v>3.4687713144304784</v>
      </c>
      <c r="E73" s="54">
        <f>P17</f>
        <v>3.5114964459076914</v>
      </c>
    </row>
    <row r="74" spans="2:5">
      <c r="B74" s="1">
        <v>6</v>
      </c>
      <c r="C74" s="11" t="s">
        <v>132</v>
      </c>
      <c r="D74" s="49">
        <f>K16</f>
        <v>12.35116437688785</v>
      </c>
      <c r="E74" s="54">
        <f>P16</f>
        <v>15.581211674816084</v>
      </c>
    </row>
    <row r="75" spans="2:5">
      <c r="B75" s="1">
        <v>5</v>
      </c>
      <c r="C75" s="11" t="s">
        <v>130</v>
      </c>
      <c r="D75" s="49">
        <f>K15</f>
        <v>2.8919419273117022</v>
      </c>
      <c r="E75" s="54">
        <f>P15</f>
        <v>2.740333845075297</v>
      </c>
    </row>
    <row r="76" spans="2:5">
      <c r="B76" s="1">
        <v>4</v>
      </c>
      <c r="C76" s="11" t="s">
        <v>128</v>
      </c>
      <c r="D76" s="49">
        <f>K14</f>
        <v>2.4242424242424243</v>
      </c>
      <c r="E76" s="54">
        <f>P14</f>
        <v>3.3970200644262425</v>
      </c>
    </row>
    <row r="77" spans="2:5">
      <c r="B77" s="1">
        <v>3</v>
      </c>
      <c r="C77" s="11" t="s">
        <v>126</v>
      </c>
      <c r="D77" s="49">
        <f>K13</f>
        <v>4.0436519536197997</v>
      </c>
      <c r="E77" s="54">
        <f>P13</f>
        <v>3.0535909199818967</v>
      </c>
    </row>
    <row r="78" spans="2:5">
      <c r="B78" s="1">
        <v>2</v>
      </c>
      <c r="C78" s="11" t="s">
        <v>124</v>
      </c>
      <c r="D78" s="49">
        <f>K12</f>
        <v>4.2502192341420635</v>
      </c>
      <c r="E78" s="54">
        <f>P12</f>
        <v>4.5755056040182094</v>
      </c>
    </row>
    <row r="79" spans="2:5">
      <c r="B79" s="1">
        <v>1</v>
      </c>
      <c r="C79" s="11" t="s">
        <v>122</v>
      </c>
      <c r="D79" s="49">
        <f>K11</f>
        <v>12.173828315307416</v>
      </c>
      <c r="E79" s="54">
        <f>P11</f>
        <v>12.412256959542804</v>
      </c>
    </row>
  </sheetData>
  <mergeCells count="8">
    <mergeCell ref="C32:P33"/>
    <mergeCell ref="B4:P4"/>
    <mergeCell ref="C5:F5"/>
    <mergeCell ref="B6:C8"/>
    <mergeCell ref="D7:F7"/>
    <mergeCell ref="C30:P31"/>
    <mergeCell ref="G7:K7"/>
    <mergeCell ref="L7:P7"/>
  </mergeCells>
  <pageMargins left="0.39370078740157499" right="0.39370078740157499" top="0.74803149606299202" bottom="0.74803149606299202" header="0.31496062992126" footer="0.31496062992126"/>
  <pageSetup paperSize="9" scale="67" orientation="landscape" r:id="rId1"/>
  <rowBreaks count="1" manualBreakCount="1">
    <brk id="35" min="1" max="31" man="1"/>
  </rowBreaks>
  <colBreaks count="1" manualBreakCount="1">
    <brk id="18" max="3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R79"/>
  <sheetViews>
    <sheetView view="pageBreakPreview" zoomScale="83" zoomScaleNormal="77" zoomScaleSheetLayoutView="83" workbookViewId="0">
      <selection activeCell="D10" sqref="D10"/>
    </sheetView>
  </sheetViews>
  <sheetFormatPr defaultColWidth="9.140625" defaultRowHeight="14.25"/>
  <cols>
    <col min="1" max="1" width="9.140625" style="1"/>
    <col min="2" max="2" width="9.42578125" style="1" customWidth="1"/>
    <col min="3" max="3" width="27.42578125" style="1" customWidth="1"/>
    <col min="4" max="14" width="12" style="1" customWidth="1"/>
    <col min="15" max="15" width="9.85546875" style="1" customWidth="1"/>
    <col min="16" max="16384" width="9.140625" style="1"/>
  </cols>
  <sheetData>
    <row r="4" spans="2:18" ht="33" customHeight="1">
      <c r="B4" s="332" t="s">
        <v>218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</row>
    <row r="5" spans="2:18">
      <c r="B5" s="11"/>
      <c r="C5" s="309"/>
      <c r="D5" s="309"/>
      <c r="E5" s="309"/>
      <c r="F5" s="309"/>
      <c r="G5" s="39"/>
      <c r="H5" s="11"/>
      <c r="I5" s="11"/>
      <c r="J5" s="11"/>
      <c r="K5" s="11"/>
      <c r="L5" s="11"/>
    </row>
    <row r="6" spans="2:18" ht="18.75" customHeight="1">
      <c r="B6" s="333" t="s">
        <v>71</v>
      </c>
      <c r="C6" s="333"/>
      <c r="D6" s="40" t="s">
        <v>114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2:18" ht="15.75" customHeight="1">
      <c r="B7" s="334"/>
      <c r="C7" s="334"/>
      <c r="D7" s="336" t="s">
        <v>72</v>
      </c>
      <c r="E7" s="337"/>
      <c r="F7" s="337"/>
      <c r="G7" s="230" t="s">
        <v>219</v>
      </c>
      <c r="H7" s="50"/>
      <c r="I7" s="50"/>
      <c r="J7" s="50"/>
      <c r="K7" s="50"/>
      <c r="L7" s="230" t="s">
        <v>220</v>
      </c>
      <c r="M7" s="50"/>
      <c r="N7" s="50"/>
      <c r="O7" s="50"/>
      <c r="P7" s="50"/>
    </row>
    <row r="8" spans="2:18" ht="15.75" customHeight="1">
      <c r="B8" s="335"/>
      <c r="C8" s="335"/>
      <c r="D8" s="42" t="s">
        <v>72</v>
      </c>
      <c r="E8" s="42" t="s">
        <v>7</v>
      </c>
      <c r="F8" s="42" t="s">
        <v>8</v>
      </c>
      <c r="G8" s="42" t="s">
        <v>72</v>
      </c>
      <c r="H8" s="42" t="s">
        <v>39</v>
      </c>
      <c r="I8" s="42" t="s">
        <v>7</v>
      </c>
      <c r="J8" s="42" t="s">
        <v>8</v>
      </c>
      <c r="K8" s="42" t="s">
        <v>221</v>
      </c>
      <c r="L8" s="42" t="s">
        <v>72</v>
      </c>
      <c r="M8" s="42" t="s">
        <v>39</v>
      </c>
      <c r="N8" s="42" t="s">
        <v>7</v>
      </c>
      <c r="O8" s="42" t="s">
        <v>8</v>
      </c>
      <c r="P8" s="42" t="s">
        <v>170</v>
      </c>
    </row>
    <row r="9" spans="2:18" ht="9" customHeight="1">
      <c r="B9" s="41"/>
      <c r="C9" s="43"/>
      <c r="D9" s="44"/>
      <c r="E9" s="51"/>
      <c r="F9" s="51"/>
      <c r="G9" s="44"/>
      <c r="H9" s="44"/>
      <c r="I9" s="44"/>
      <c r="J9" s="44"/>
      <c r="K9" s="44"/>
      <c r="L9" s="44"/>
      <c r="M9" s="44"/>
      <c r="N9" s="44"/>
      <c r="O9" s="44"/>
    </row>
    <row r="10" spans="2:18">
      <c r="C10" s="1" t="s">
        <v>191</v>
      </c>
      <c r="D10" s="45">
        <f>SUM(E10:F10)</f>
        <v>160132</v>
      </c>
      <c r="E10" s="45">
        <f>SUM(E11:E27)</f>
        <v>83122</v>
      </c>
      <c r="F10" s="45">
        <f>SUM(F11:F27)</f>
        <v>77010</v>
      </c>
      <c r="G10" s="45">
        <f>SUM(G11:G27)</f>
        <v>48309</v>
      </c>
      <c r="H10" s="52">
        <f>(G10/D10)*100</f>
        <v>30.168236205130768</v>
      </c>
      <c r="I10" s="45">
        <f>SUM(I11:I27)</f>
        <v>25071</v>
      </c>
      <c r="J10" s="45">
        <f>SUM(J11:J27)</f>
        <v>23238</v>
      </c>
      <c r="K10" s="55">
        <f>(G10/D10)*100</f>
        <v>30.168236205130768</v>
      </c>
      <c r="L10" s="45">
        <f>SUM(L11:L27)</f>
        <v>111823</v>
      </c>
      <c r="M10" s="52">
        <f>(L10/D10)*100</f>
        <v>69.831763794869232</v>
      </c>
      <c r="N10" s="45">
        <f t="shared" ref="N10:O10" si="0">SUM(N11:N27)</f>
        <v>58051</v>
      </c>
      <c r="O10" s="45">
        <f t="shared" si="0"/>
        <v>53772</v>
      </c>
      <c r="P10" s="56">
        <f>(L10/D10)*100</f>
        <v>69.831763794869232</v>
      </c>
      <c r="R10" s="37"/>
    </row>
    <row r="11" spans="2:18">
      <c r="C11" s="1" t="s">
        <v>122</v>
      </c>
      <c r="D11" s="46">
        <f>SUM(E11:F11)</f>
        <v>21373</v>
      </c>
      <c r="E11" s="46">
        <f t="shared" ref="E11:E27" si="1">I11+N11</f>
        <v>11045</v>
      </c>
      <c r="F11" s="46">
        <f t="shared" ref="F11:F27" si="2">J11+O11</f>
        <v>10328</v>
      </c>
      <c r="G11" s="46">
        <f>SUM(I11:J11)</f>
        <v>6275</v>
      </c>
      <c r="H11" s="52">
        <f t="shared" ref="H11:H27" si="3">(G11/D11)*100</f>
        <v>29.359472231319888</v>
      </c>
      <c r="I11" s="46">
        <v>3261</v>
      </c>
      <c r="J11" s="46">
        <v>3014</v>
      </c>
      <c r="K11" s="19">
        <f t="shared" ref="K11:K27" si="4">(G11/$G$10)*100</f>
        <v>12.989298060402824</v>
      </c>
      <c r="L11" s="46">
        <f>SUM(N11:O11)</f>
        <v>15098</v>
      </c>
      <c r="M11" s="57">
        <f>(L11/D11)*100</f>
        <v>70.640527768680101</v>
      </c>
      <c r="N11" s="46">
        <v>7784</v>
      </c>
      <c r="O11" s="46">
        <v>7314</v>
      </c>
      <c r="P11" s="56">
        <f t="shared" ref="P11:P27" si="5">(L11/$L$10)*100</f>
        <v>13.501694642425976</v>
      </c>
    </row>
    <row r="12" spans="2:18">
      <c r="C12" s="1" t="s">
        <v>124</v>
      </c>
      <c r="D12" s="46">
        <f t="shared" ref="D12:D27" si="6">SUM(E12:F12)</f>
        <v>7261</v>
      </c>
      <c r="E12" s="46">
        <f t="shared" si="1"/>
        <v>3862</v>
      </c>
      <c r="F12" s="46">
        <f t="shared" si="2"/>
        <v>3399</v>
      </c>
      <c r="G12" s="46">
        <f t="shared" ref="G12:G27" si="7">SUM(I12:J12)</f>
        <v>2045</v>
      </c>
      <c r="H12" s="52">
        <f t="shared" si="3"/>
        <v>28.164164715603913</v>
      </c>
      <c r="I12" s="46">
        <v>1068</v>
      </c>
      <c r="J12" s="46">
        <v>977</v>
      </c>
      <c r="K12" s="19">
        <f t="shared" si="4"/>
        <v>4.2331656627129517</v>
      </c>
      <c r="L12" s="46">
        <f t="shared" ref="L12:L27" si="8">SUM(N12:O12)</f>
        <v>5216</v>
      </c>
      <c r="M12" s="57">
        <f t="shared" ref="M12:M27" si="9">(L12/D12)*100</f>
        <v>71.835835284396083</v>
      </c>
      <c r="N12" s="46">
        <v>2794</v>
      </c>
      <c r="O12" s="46">
        <v>2422</v>
      </c>
      <c r="P12" s="56">
        <f t="shared" si="5"/>
        <v>4.6645144558811689</v>
      </c>
    </row>
    <row r="13" spans="2:18">
      <c r="C13" s="1" t="s">
        <v>126</v>
      </c>
      <c r="D13" s="46">
        <f t="shared" si="6"/>
        <v>5398</v>
      </c>
      <c r="E13" s="46">
        <f t="shared" si="1"/>
        <v>2716</v>
      </c>
      <c r="F13" s="46">
        <f t="shared" si="2"/>
        <v>2682</v>
      </c>
      <c r="G13" s="46">
        <f t="shared" si="7"/>
        <v>1895</v>
      </c>
      <c r="H13" s="52">
        <f t="shared" si="3"/>
        <v>35.105594664690628</v>
      </c>
      <c r="I13" s="46">
        <v>963</v>
      </c>
      <c r="J13" s="46">
        <v>932</v>
      </c>
      <c r="K13" s="19">
        <f t="shared" si="4"/>
        <v>3.9226645138587015</v>
      </c>
      <c r="L13" s="46">
        <f t="shared" si="8"/>
        <v>3503</v>
      </c>
      <c r="M13" s="57">
        <f t="shared" si="9"/>
        <v>64.894405335309372</v>
      </c>
      <c r="N13" s="46">
        <v>1753</v>
      </c>
      <c r="O13" s="46">
        <v>1750</v>
      </c>
      <c r="P13" s="56">
        <f t="shared" si="5"/>
        <v>3.1326292444309312</v>
      </c>
    </row>
    <row r="14" spans="2:18">
      <c r="C14" s="1" t="s">
        <v>128</v>
      </c>
      <c r="D14" s="46">
        <f t="shared" si="6"/>
        <v>5073</v>
      </c>
      <c r="E14" s="46">
        <f t="shared" si="1"/>
        <v>2619</v>
      </c>
      <c r="F14" s="46">
        <f t="shared" si="2"/>
        <v>2454</v>
      </c>
      <c r="G14" s="46">
        <f t="shared" si="7"/>
        <v>1197</v>
      </c>
      <c r="H14" s="52">
        <f t="shared" si="3"/>
        <v>23.595505617977526</v>
      </c>
      <c r="I14" s="46">
        <v>609</v>
      </c>
      <c r="J14" s="46">
        <v>588</v>
      </c>
      <c r="K14" s="19">
        <f t="shared" si="4"/>
        <v>2.4777991678569209</v>
      </c>
      <c r="L14" s="46">
        <f t="shared" si="8"/>
        <v>3876</v>
      </c>
      <c r="M14" s="57">
        <f t="shared" si="9"/>
        <v>76.404494382022463</v>
      </c>
      <c r="N14" s="46">
        <v>2010</v>
      </c>
      <c r="O14" s="46">
        <v>1866</v>
      </c>
      <c r="P14" s="56">
        <f t="shared" si="5"/>
        <v>3.4661921071693658</v>
      </c>
    </row>
    <row r="15" spans="2:18">
      <c r="C15" s="1" t="s">
        <v>130</v>
      </c>
      <c r="D15" s="46">
        <f t="shared" si="6"/>
        <v>4392</v>
      </c>
      <c r="E15" s="46">
        <f t="shared" si="1"/>
        <v>2229</v>
      </c>
      <c r="F15" s="46">
        <f t="shared" si="2"/>
        <v>2163</v>
      </c>
      <c r="G15" s="46">
        <f t="shared" si="7"/>
        <v>1352</v>
      </c>
      <c r="H15" s="52">
        <f t="shared" si="3"/>
        <v>30.783242258652095</v>
      </c>
      <c r="I15" s="46">
        <v>724</v>
      </c>
      <c r="J15" s="46">
        <v>628</v>
      </c>
      <c r="K15" s="19">
        <f t="shared" si="4"/>
        <v>2.7986503550063135</v>
      </c>
      <c r="L15" s="46">
        <f t="shared" si="8"/>
        <v>3040</v>
      </c>
      <c r="M15" s="57">
        <f t="shared" si="9"/>
        <v>69.216757741347905</v>
      </c>
      <c r="N15" s="46">
        <v>1505</v>
      </c>
      <c r="O15" s="46">
        <v>1535</v>
      </c>
      <c r="P15" s="56">
        <f t="shared" si="5"/>
        <v>2.7185820448387186</v>
      </c>
    </row>
    <row r="16" spans="2:18">
      <c r="C16" s="1" t="s">
        <v>132</v>
      </c>
      <c r="D16" s="46">
        <f t="shared" si="6"/>
        <v>23147</v>
      </c>
      <c r="E16" s="46">
        <f t="shared" si="1"/>
        <v>12136</v>
      </c>
      <c r="F16" s="46">
        <f t="shared" si="2"/>
        <v>11011</v>
      </c>
      <c r="G16" s="46">
        <f t="shared" si="7"/>
        <v>6064</v>
      </c>
      <c r="H16" s="52">
        <f t="shared" si="3"/>
        <v>26.197779409858729</v>
      </c>
      <c r="I16" s="46">
        <v>3168</v>
      </c>
      <c r="J16" s="46">
        <v>2896</v>
      </c>
      <c r="K16" s="19">
        <f t="shared" si="4"/>
        <v>12.552526444347844</v>
      </c>
      <c r="L16" s="46">
        <f t="shared" si="8"/>
        <v>17083</v>
      </c>
      <c r="M16" s="57">
        <f t="shared" si="9"/>
        <v>73.802220590141275</v>
      </c>
      <c r="N16" s="46">
        <v>8968</v>
      </c>
      <c r="O16" s="46">
        <v>8115</v>
      </c>
      <c r="P16" s="56">
        <f t="shared" si="5"/>
        <v>15.276821405256522</v>
      </c>
    </row>
    <row r="17" spans="2:18">
      <c r="C17" s="1" t="s">
        <v>134</v>
      </c>
      <c r="D17" s="46">
        <f t="shared" si="6"/>
        <v>5296</v>
      </c>
      <c r="E17" s="46">
        <f t="shared" si="1"/>
        <v>2712</v>
      </c>
      <c r="F17" s="46">
        <f t="shared" si="2"/>
        <v>2584</v>
      </c>
      <c r="G17" s="46">
        <f t="shared" si="7"/>
        <v>1682</v>
      </c>
      <c r="H17" s="52">
        <f t="shared" si="3"/>
        <v>31.759818731117821</v>
      </c>
      <c r="I17" s="46">
        <v>885</v>
      </c>
      <c r="J17" s="46">
        <v>797</v>
      </c>
      <c r="K17" s="19">
        <f t="shared" si="4"/>
        <v>3.4817528824856647</v>
      </c>
      <c r="L17" s="46">
        <f t="shared" si="8"/>
        <v>3614</v>
      </c>
      <c r="M17" s="57">
        <f t="shared" si="9"/>
        <v>68.240181268882168</v>
      </c>
      <c r="N17" s="46">
        <v>1827</v>
      </c>
      <c r="O17" s="46">
        <v>1787</v>
      </c>
      <c r="P17" s="56">
        <f t="shared" si="5"/>
        <v>3.2318932598839236</v>
      </c>
    </row>
    <row r="18" spans="2:18">
      <c r="C18" s="1" t="s">
        <v>136</v>
      </c>
      <c r="D18" s="46">
        <f t="shared" si="6"/>
        <v>5876</v>
      </c>
      <c r="E18" s="46">
        <f t="shared" si="1"/>
        <v>3038</v>
      </c>
      <c r="F18" s="46">
        <f t="shared" si="2"/>
        <v>2838</v>
      </c>
      <c r="G18" s="46">
        <f t="shared" si="7"/>
        <v>1768</v>
      </c>
      <c r="H18" s="52">
        <f t="shared" si="3"/>
        <v>30.088495575221241</v>
      </c>
      <c r="I18" s="46">
        <v>894</v>
      </c>
      <c r="J18" s="46">
        <v>874</v>
      </c>
      <c r="K18" s="19">
        <f t="shared" si="4"/>
        <v>3.6597735411621022</v>
      </c>
      <c r="L18" s="46">
        <f t="shared" si="8"/>
        <v>4108</v>
      </c>
      <c r="M18" s="57">
        <f t="shared" si="9"/>
        <v>69.911504424778755</v>
      </c>
      <c r="N18" s="46">
        <v>2144</v>
      </c>
      <c r="O18" s="46">
        <v>1964</v>
      </c>
      <c r="P18" s="56">
        <f t="shared" si="5"/>
        <v>3.6736628421702151</v>
      </c>
    </row>
    <row r="19" spans="2:18">
      <c r="C19" s="1" t="s">
        <v>138</v>
      </c>
      <c r="D19" s="46">
        <f t="shared" si="6"/>
        <v>3564</v>
      </c>
      <c r="E19" s="46">
        <f t="shared" si="1"/>
        <v>1857</v>
      </c>
      <c r="F19" s="46">
        <f t="shared" si="2"/>
        <v>1707</v>
      </c>
      <c r="G19" s="46">
        <f t="shared" si="7"/>
        <v>783</v>
      </c>
      <c r="H19" s="52">
        <f t="shared" si="3"/>
        <v>21.969696969696969</v>
      </c>
      <c r="I19" s="46">
        <v>430</v>
      </c>
      <c r="J19" s="46">
        <v>353</v>
      </c>
      <c r="K19" s="19">
        <f t="shared" si="4"/>
        <v>1.6208159970191889</v>
      </c>
      <c r="L19" s="46">
        <f t="shared" si="8"/>
        <v>2781</v>
      </c>
      <c r="M19" s="57">
        <f t="shared" si="9"/>
        <v>78.030303030303031</v>
      </c>
      <c r="N19" s="46">
        <v>1427</v>
      </c>
      <c r="O19" s="46">
        <v>1354</v>
      </c>
      <c r="P19" s="56">
        <f t="shared" si="5"/>
        <v>2.4869660087817356</v>
      </c>
    </row>
    <row r="20" spans="2:18">
      <c r="C20" s="1" t="s">
        <v>140</v>
      </c>
      <c r="D20" s="46">
        <f t="shared" si="6"/>
        <v>8080</v>
      </c>
      <c r="E20" s="46">
        <f t="shared" si="1"/>
        <v>4226</v>
      </c>
      <c r="F20" s="46">
        <f t="shared" si="2"/>
        <v>3854</v>
      </c>
      <c r="G20" s="46">
        <f t="shared" si="7"/>
        <v>2515</v>
      </c>
      <c r="H20" s="52">
        <f t="shared" si="3"/>
        <v>31.126237623762375</v>
      </c>
      <c r="I20" s="46">
        <v>1299</v>
      </c>
      <c r="J20" s="46">
        <v>1216</v>
      </c>
      <c r="K20" s="19">
        <f t="shared" si="4"/>
        <v>5.2060692624562712</v>
      </c>
      <c r="L20" s="46">
        <f t="shared" si="8"/>
        <v>5565</v>
      </c>
      <c r="M20" s="57">
        <f t="shared" si="9"/>
        <v>68.873762376237622</v>
      </c>
      <c r="N20" s="46">
        <v>2927</v>
      </c>
      <c r="O20" s="46">
        <v>2638</v>
      </c>
      <c r="P20" s="56">
        <f t="shared" si="5"/>
        <v>4.9766148287919298</v>
      </c>
    </row>
    <row r="21" spans="2:18">
      <c r="C21" s="1" t="s">
        <v>142</v>
      </c>
      <c r="D21" s="46">
        <f t="shared" si="6"/>
        <v>4773</v>
      </c>
      <c r="E21" s="46">
        <f t="shared" si="1"/>
        <v>2505</v>
      </c>
      <c r="F21" s="46">
        <f t="shared" si="2"/>
        <v>2268</v>
      </c>
      <c r="G21" s="46">
        <f t="shared" si="7"/>
        <v>1312</v>
      </c>
      <c r="H21" s="52">
        <f t="shared" si="3"/>
        <v>27.487953069348421</v>
      </c>
      <c r="I21" s="46">
        <v>679</v>
      </c>
      <c r="J21" s="46">
        <v>633</v>
      </c>
      <c r="K21" s="19">
        <f t="shared" si="4"/>
        <v>2.71585004864518</v>
      </c>
      <c r="L21" s="46">
        <f t="shared" si="8"/>
        <v>3461</v>
      </c>
      <c r="M21" s="57">
        <f t="shared" si="9"/>
        <v>72.512046930651593</v>
      </c>
      <c r="N21" s="46">
        <v>1826</v>
      </c>
      <c r="O21" s="46">
        <v>1635</v>
      </c>
      <c r="P21" s="56">
        <f t="shared" si="5"/>
        <v>3.0950698872325013</v>
      </c>
    </row>
    <row r="22" spans="2:18">
      <c r="C22" s="1" t="s">
        <v>144</v>
      </c>
      <c r="D22" s="46">
        <f t="shared" si="6"/>
        <v>10369</v>
      </c>
      <c r="E22" s="46">
        <f t="shared" si="1"/>
        <v>5395</v>
      </c>
      <c r="F22" s="46">
        <f t="shared" si="2"/>
        <v>4974</v>
      </c>
      <c r="G22" s="46">
        <f t="shared" si="7"/>
        <v>3219</v>
      </c>
      <c r="H22" s="52">
        <f t="shared" si="3"/>
        <v>31.044459446426849</v>
      </c>
      <c r="I22" s="46">
        <v>1674</v>
      </c>
      <c r="J22" s="46">
        <v>1545</v>
      </c>
      <c r="K22" s="19">
        <f t="shared" si="4"/>
        <v>6.6633546544122204</v>
      </c>
      <c r="L22" s="46">
        <f t="shared" si="8"/>
        <v>7150</v>
      </c>
      <c r="M22" s="57">
        <f t="shared" si="9"/>
        <v>68.955540553573144</v>
      </c>
      <c r="N22" s="46">
        <v>3721</v>
      </c>
      <c r="O22" s="46">
        <v>3429</v>
      </c>
      <c r="P22" s="56">
        <f t="shared" si="5"/>
        <v>6.3940334278279067</v>
      </c>
    </row>
    <row r="23" spans="2:18">
      <c r="C23" s="1" t="s">
        <v>146</v>
      </c>
      <c r="D23" s="46">
        <f t="shared" si="6"/>
        <v>33630</v>
      </c>
      <c r="E23" s="46">
        <f t="shared" si="1"/>
        <v>17376</v>
      </c>
      <c r="F23" s="46">
        <f t="shared" si="2"/>
        <v>16254</v>
      </c>
      <c r="G23" s="46">
        <f t="shared" si="7"/>
        <v>11016</v>
      </c>
      <c r="H23" s="52">
        <f t="shared" si="3"/>
        <v>32.756467439785908</v>
      </c>
      <c r="I23" s="46">
        <v>5685</v>
      </c>
      <c r="J23" s="46">
        <v>5331</v>
      </c>
      <c r="K23" s="19">
        <f t="shared" si="4"/>
        <v>22.803204371856175</v>
      </c>
      <c r="L23" s="46">
        <f t="shared" si="8"/>
        <v>22614</v>
      </c>
      <c r="M23" s="57">
        <f t="shared" si="9"/>
        <v>67.243532560214092</v>
      </c>
      <c r="N23" s="46">
        <v>11691</v>
      </c>
      <c r="O23" s="46">
        <v>10923</v>
      </c>
      <c r="P23" s="56">
        <f t="shared" si="5"/>
        <v>20.223031040125914</v>
      </c>
    </row>
    <row r="24" spans="2:18">
      <c r="C24" s="1" t="s">
        <v>148</v>
      </c>
      <c r="D24" s="46">
        <f t="shared" si="6"/>
        <v>1142</v>
      </c>
      <c r="E24" s="46">
        <f t="shared" si="1"/>
        <v>597</v>
      </c>
      <c r="F24" s="46">
        <f t="shared" si="2"/>
        <v>545</v>
      </c>
      <c r="G24" s="46">
        <f t="shared" si="7"/>
        <v>483</v>
      </c>
      <c r="H24" s="52">
        <f t="shared" si="3"/>
        <v>42.294220665499125</v>
      </c>
      <c r="I24" s="46">
        <v>244</v>
      </c>
      <c r="J24" s="46">
        <v>239</v>
      </c>
      <c r="K24" s="19">
        <f t="shared" si="4"/>
        <v>0.99981369931068742</v>
      </c>
      <c r="L24" s="46">
        <f t="shared" si="8"/>
        <v>659</v>
      </c>
      <c r="M24" s="57">
        <f t="shared" si="9"/>
        <v>57.705779334500875</v>
      </c>
      <c r="N24" s="46">
        <v>353</v>
      </c>
      <c r="O24" s="46">
        <v>306</v>
      </c>
      <c r="P24" s="56">
        <f t="shared" si="5"/>
        <v>0.58932419985155116</v>
      </c>
    </row>
    <row r="25" spans="2:18">
      <c r="C25" s="1" t="s">
        <v>150</v>
      </c>
      <c r="D25" s="46">
        <f t="shared" si="6"/>
        <v>11551</v>
      </c>
      <c r="E25" s="46">
        <f t="shared" si="1"/>
        <v>6010</v>
      </c>
      <c r="F25" s="46">
        <f t="shared" si="2"/>
        <v>5541</v>
      </c>
      <c r="G25" s="46">
        <f t="shared" si="7"/>
        <v>3748</v>
      </c>
      <c r="H25" s="52">
        <f t="shared" si="3"/>
        <v>32.447407150896026</v>
      </c>
      <c r="I25" s="46">
        <v>1960</v>
      </c>
      <c r="J25" s="46">
        <v>1788</v>
      </c>
      <c r="K25" s="19">
        <f t="shared" si="4"/>
        <v>7.758388706038212</v>
      </c>
      <c r="L25" s="46">
        <f t="shared" si="8"/>
        <v>7803</v>
      </c>
      <c r="M25" s="57">
        <f t="shared" si="9"/>
        <v>67.552592849103974</v>
      </c>
      <c r="N25" s="46">
        <v>4050</v>
      </c>
      <c r="O25" s="46">
        <v>3753</v>
      </c>
      <c r="P25" s="56">
        <f t="shared" si="5"/>
        <v>6.9779920052225384</v>
      </c>
    </row>
    <row r="26" spans="2:18">
      <c r="C26" s="1" t="s">
        <v>152</v>
      </c>
      <c r="D26" s="46">
        <f t="shared" si="6"/>
        <v>8515</v>
      </c>
      <c r="E26" s="46">
        <f t="shared" si="1"/>
        <v>4448</v>
      </c>
      <c r="F26" s="46">
        <f t="shared" si="2"/>
        <v>4067</v>
      </c>
      <c r="G26" s="46">
        <f t="shared" si="7"/>
        <v>2742</v>
      </c>
      <c r="H26" s="52">
        <f t="shared" si="3"/>
        <v>32.20199647680564</v>
      </c>
      <c r="I26" s="46">
        <v>1420</v>
      </c>
      <c r="J26" s="46">
        <v>1322</v>
      </c>
      <c r="K26" s="19">
        <f t="shared" si="4"/>
        <v>5.675961001055704</v>
      </c>
      <c r="L26" s="46">
        <f t="shared" si="8"/>
        <v>5773</v>
      </c>
      <c r="M26" s="57">
        <f t="shared" si="9"/>
        <v>67.798003523194367</v>
      </c>
      <c r="N26" s="46">
        <v>3028</v>
      </c>
      <c r="O26" s="46">
        <v>2745</v>
      </c>
      <c r="P26" s="56">
        <f t="shared" si="5"/>
        <v>5.162623073965106</v>
      </c>
    </row>
    <row r="27" spans="2:18">
      <c r="C27" s="1" t="s">
        <v>154</v>
      </c>
      <c r="D27" s="46">
        <f t="shared" si="6"/>
        <v>692</v>
      </c>
      <c r="E27" s="46">
        <f t="shared" si="1"/>
        <v>351</v>
      </c>
      <c r="F27" s="46">
        <f t="shared" si="2"/>
        <v>341</v>
      </c>
      <c r="G27" s="46">
        <f t="shared" si="7"/>
        <v>213</v>
      </c>
      <c r="H27" s="52">
        <f t="shared" si="3"/>
        <v>30.78034682080925</v>
      </c>
      <c r="I27" s="46">
        <v>108</v>
      </c>
      <c r="J27" s="46">
        <v>105</v>
      </c>
      <c r="K27" s="19">
        <f t="shared" si="4"/>
        <v>0.44091163137303607</v>
      </c>
      <c r="L27" s="46">
        <f t="shared" si="8"/>
        <v>479</v>
      </c>
      <c r="M27" s="57">
        <f t="shared" si="9"/>
        <v>69.219653179190757</v>
      </c>
      <c r="N27" s="46">
        <v>243</v>
      </c>
      <c r="O27" s="46">
        <v>236</v>
      </c>
      <c r="P27" s="56">
        <f t="shared" si="5"/>
        <v>0.42835552614399541</v>
      </c>
    </row>
    <row r="28" spans="2:18" ht="9" customHeight="1">
      <c r="B28" s="7"/>
      <c r="C28" s="7"/>
      <c r="D28" s="7"/>
      <c r="E28" s="7"/>
      <c r="F28" s="7"/>
      <c r="G28" s="53"/>
      <c r="H28" s="53"/>
      <c r="I28" s="7"/>
      <c r="J28" s="7"/>
      <c r="K28" s="7"/>
      <c r="L28" s="7"/>
      <c r="M28" s="7"/>
      <c r="N28" s="7"/>
      <c r="O28" s="7"/>
      <c r="P28" s="7"/>
    </row>
    <row r="29" spans="2:18" ht="9" customHeight="1"/>
    <row r="30" spans="2:18" ht="12.75" customHeight="1">
      <c r="B30" s="10" t="s">
        <v>176</v>
      </c>
      <c r="C30" s="290" t="s">
        <v>177</v>
      </c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48"/>
      <c r="R30" s="48"/>
    </row>
    <row r="31" spans="2:18" ht="12.75" customHeight="1">
      <c r="B31" s="1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47"/>
      <c r="R31" s="47"/>
    </row>
    <row r="32" spans="2:18" ht="12.75" customHeight="1">
      <c r="B32" s="11" t="s">
        <v>178</v>
      </c>
      <c r="C32" s="290" t="s">
        <v>192</v>
      </c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48"/>
      <c r="R32" s="48"/>
    </row>
    <row r="33" spans="2:18" ht="12.75" customHeight="1">
      <c r="B33" s="11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48"/>
      <c r="R33" s="48"/>
    </row>
    <row r="34" spans="2:18" ht="12.75" customHeight="1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62" spans="2:8">
      <c r="D62" s="1" t="s">
        <v>115</v>
      </c>
      <c r="E62" s="1" t="s">
        <v>116</v>
      </c>
      <c r="G62" s="1" t="s">
        <v>220</v>
      </c>
      <c r="H62" s="1" t="s">
        <v>222</v>
      </c>
    </row>
    <row r="63" spans="2:8">
      <c r="B63" s="1">
        <v>17</v>
      </c>
      <c r="C63" s="11" t="s">
        <v>154</v>
      </c>
      <c r="D63" s="49">
        <f>K27</f>
        <v>0.44091163137303607</v>
      </c>
      <c r="E63" s="54">
        <f>P27</f>
        <v>0.42835552614399541</v>
      </c>
      <c r="G63" s="19">
        <f>(L10/D10)*100</f>
        <v>69.831763794869232</v>
      </c>
      <c r="H63" s="19">
        <f>(G10/D10)*100</f>
        <v>30.168236205130768</v>
      </c>
    </row>
    <row r="64" spans="2:8">
      <c r="B64" s="1">
        <v>16</v>
      </c>
      <c r="C64" s="11" t="s">
        <v>152</v>
      </c>
      <c r="D64" s="49">
        <f>K26</f>
        <v>5.675961001055704</v>
      </c>
      <c r="E64" s="54">
        <f>P26</f>
        <v>5.162623073965106</v>
      </c>
    </row>
    <row r="65" spans="2:5">
      <c r="B65" s="1">
        <v>15</v>
      </c>
      <c r="C65" s="11" t="s">
        <v>150</v>
      </c>
      <c r="D65" s="49">
        <f>K25</f>
        <v>7.758388706038212</v>
      </c>
      <c r="E65" s="54">
        <f>P25</f>
        <v>6.9779920052225384</v>
      </c>
    </row>
    <row r="66" spans="2:5">
      <c r="B66" s="1">
        <v>14</v>
      </c>
      <c r="C66" s="11" t="s">
        <v>148</v>
      </c>
      <c r="D66" s="49">
        <f>K24</f>
        <v>0.99981369931068742</v>
      </c>
      <c r="E66" s="54">
        <f>P24</f>
        <v>0.58932419985155116</v>
      </c>
    </row>
    <row r="67" spans="2:5">
      <c r="B67" s="1">
        <v>13</v>
      </c>
      <c r="C67" s="11" t="s">
        <v>146</v>
      </c>
      <c r="D67" s="49">
        <f>K23</f>
        <v>22.803204371856175</v>
      </c>
      <c r="E67" s="54">
        <f>P23</f>
        <v>20.223031040125914</v>
      </c>
    </row>
    <row r="68" spans="2:5">
      <c r="B68" s="1">
        <v>12</v>
      </c>
      <c r="C68" s="11" t="s">
        <v>144</v>
      </c>
      <c r="D68" s="49">
        <f>K22</f>
        <v>6.6633546544122204</v>
      </c>
      <c r="E68" s="54">
        <f>P22</f>
        <v>6.3940334278279067</v>
      </c>
    </row>
    <row r="69" spans="2:5">
      <c r="B69" s="1">
        <v>11</v>
      </c>
      <c r="C69" s="11" t="s">
        <v>142</v>
      </c>
      <c r="D69" s="49">
        <f>K21</f>
        <v>2.71585004864518</v>
      </c>
      <c r="E69" s="54">
        <f>P21</f>
        <v>3.0950698872325013</v>
      </c>
    </row>
    <row r="70" spans="2:5">
      <c r="B70" s="1">
        <v>10</v>
      </c>
      <c r="C70" s="11" t="s">
        <v>140</v>
      </c>
      <c r="D70" s="49">
        <f>K20</f>
        <v>5.2060692624562712</v>
      </c>
      <c r="E70" s="54">
        <f>P20</f>
        <v>4.9766148287919298</v>
      </c>
    </row>
    <row r="71" spans="2:5">
      <c r="B71" s="1">
        <v>9</v>
      </c>
      <c r="C71" s="11" t="s">
        <v>138</v>
      </c>
      <c r="D71" s="49">
        <f>K19</f>
        <v>1.6208159970191889</v>
      </c>
      <c r="E71" s="54">
        <f>P19</f>
        <v>2.4869660087817356</v>
      </c>
    </row>
    <row r="72" spans="2:5">
      <c r="B72" s="1">
        <v>8</v>
      </c>
      <c r="C72" s="11" t="s">
        <v>136</v>
      </c>
      <c r="D72" s="49">
        <f>K18</f>
        <v>3.6597735411621022</v>
      </c>
      <c r="E72" s="54">
        <f>P18</f>
        <v>3.6736628421702151</v>
      </c>
    </row>
    <row r="73" spans="2:5">
      <c r="B73" s="1">
        <v>7</v>
      </c>
      <c r="C73" s="11" t="s">
        <v>134</v>
      </c>
      <c r="D73" s="49">
        <f>K17</f>
        <v>3.4817528824856647</v>
      </c>
      <c r="E73" s="54">
        <f>P17</f>
        <v>3.2318932598839236</v>
      </c>
    </row>
    <row r="74" spans="2:5">
      <c r="B74" s="1">
        <v>6</v>
      </c>
      <c r="C74" s="11" t="s">
        <v>132</v>
      </c>
      <c r="D74" s="49">
        <f>K16</f>
        <v>12.552526444347844</v>
      </c>
      <c r="E74" s="54">
        <f>P16</f>
        <v>15.276821405256522</v>
      </c>
    </row>
    <row r="75" spans="2:5">
      <c r="B75" s="1">
        <v>5</v>
      </c>
      <c r="C75" s="11" t="s">
        <v>130</v>
      </c>
      <c r="D75" s="49">
        <f>K15</f>
        <v>2.7986503550063135</v>
      </c>
      <c r="E75" s="54">
        <f>P15</f>
        <v>2.7185820448387186</v>
      </c>
    </row>
    <row r="76" spans="2:5">
      <c r="B76" s="1">
        <v>4</v>
      </c>
      <c r="C76" s="11" t="s">
        <v>128</v>
      </c>
      <c r="D76" s="49">
        <f>K14</f>
        <v>2.4777991678569209</v>
      </c>
      <c r="E76" s="54">
        <f>P14</f>
        <v>3.4661921071693658</v>
      </c>
    </row>
    <row r="77" spans="2:5">
      <c r="B77" s="1">
        <v>3</v>
      </c>
      <c r="C77" s="11" t="s">
        <v>126</v>
      </c>
      <c r="D77" s="49">
        <f>K13</f>
        <v>3.9226645138587015</v>
      </c>
      <c r="E77" s="54">
        <f>P13</f>
        <v>3.1326292444309312</v>
      </c>
    </row>
    <row r="78" spans="2:5">
      <c r="B78" s="1">
        <v>2</v>
      </c>
      <c r="C78" s="11" t="s">
        <v>124</v>
      </c>
      <c r="D78" s="49">
        <f>K12</f>
        <v>4.2331656627129517</v>
      </c>
      <c r="E78" s="54">
        <f>P12</f>
        <v>4.6645144558811689</v>
      </c>
    </row>
    <row r="79" spans="2:5">
      <c r="B79" s="1">
        <v>1</v>
      </c>
      <c r="C79" s="11" t="s">
        <v>122</v>
      </c>
      <c r="D79" s="49">
        <f>K11</f>
        <v>12.989298060402824</v>
      </c>
      <c r="E79" s="54">
        <f>P11</f>
        <v>13.501694642425976</v>
      </c>
    </row>
  </sheetData>
  <mergeCells count="6">
    <mergeCell ref="B4:P4"/>
    <mergeCell ref="C5:F5"/>
    <mergeCell ref="D7:F7"/>
    <mergeCell ref="C32:P33"/>
    <mergeCell ref="B6:C8"/>
    <mergeCell ref="C30:P31"/>
  </mergeCells>
  <pageMargins left="0.39370078740157499" right="0.39370078740157499" top="0.74803149606299202" bottom="0.74803149606299202" header="0.31496062992126" footer="0.31496062992126"/>
  <pageSetup paperSize="9" scale="74" orientation="landscape" r:id="rId1"/>
  <rowBreaks count="1" manualBreakCount="1">
    <brk id="35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F808-B9B1-4884-B443-F5B87AA569FC}">
  <dimension ref="A4:R125"/>
  <sheetViews>
    <sheetView view="pageBreakPreview" topLeftCell="A4" zoomScale="60" zoomScaleNormal="100" workbookViewId="0">
      <selection activeCell="M40" sqref="M40"/>
    </sheetView>
  </sheetViews>
  <sheetFormatPr defaultColWidth="9.140625" defaultRowHeight="14.25"/>
  <cols>
    <col min="1" max="1" width="9.140625" style="1"/>
    <col min="2" max="2" width="9.85546875" style="1" customWidth="1"/>
    <col min="3" max="3" width="12.85546875" style="1" customWidth="1"/>
    <col min="4" max="4" width="14" style="1" customWidth="1"/>
    <col min="5" max="9" width="15" style="1" customWidth="1"/>
    <col min="10" max="10" width="9.85546875" style="1" customWidth="1"/>
    <col min="11" max="12" width="13" style="1" customWidth="1"/>
    <col min="13" max="13" width="9.85546875" style="1" customWidth="1"/>
    <col min="14" max="15" width="9.28515625" style="1" customWidth="1"/>
    <col min="16" max="16" width="9.85546875" style="1" customWidth="1"/>
    <col min="17" max="16384" width="9.140625" style="1"/>
  </cols>
  <sheetData>
    <row r="4" spans="2:14" ht="34.5" customHeight="1">
      <c r="B4" s="340" t="s">
        <v>251</v>
      </c>
      <c r="C4" s="340"/>
      <c r="D4" s="340"/>
      <c r="E4" s="340"/>
      <c r="F4" s="340"/>
      <c r="G4" s="340"/>
      <c r="H4" s="340"/>
      <c r="I4" s="340"/>
    </row>
    <row r="5" spans="2:14" ht="15.75" thickBot="1">
      <c r="B5" s="20"/>
      <c r="C5" s="20"/>
      <c r="D5" s="20" t="s">
        <v>224</v>
      </c>
      <c r="E5" s="20"/>
      <c r="F5" s="20"/>
      <c r="G5" s="20"/>
      <c r="H5" s="20"/>
      <c r="I5" s="20"/>
    </row>
    <row r="6" spans="2:14" ht="9" customHeight="1">
      <c r="B6" s="341" t="s">
        <v>225</v>
      </c>
      <c r="C6" s="341"/>
      <c r="D6" s="341"/>
      <c r="E6" s="27"/>
      <c r="F6" s="344"/>
      <c r="G6" s="344"/>
      <c r="H6" s="344"/>
      <c r="I6" s="344"/>
    </row>
    <row r="7" spans="2:14" ht="15" customHeight="1">
      <c r="B7" s="342"/>
      <c r="C7" s="342"/>
      <c r="D7" s="342"/>
      <c r="E7" s="345" t="s">
        <v>72</v>
      </c>
      <c r="F7" s="346" t="s">
        <v>222</v>
      </c>
      <c r="G7" s="346"/>
      <c r="H7" s="346" t="s">
        <v>220</v>
      </c>
      <c r="I7" s="346"/>
    </row>
    <row r="8" spans="2:14" ht="15" customHeight="1">
      <c r="B8" s="342"/>
      <c r="C8" s="342"/>
      <c r="D8" s="342"/>
      <c r="E8" s="342"/>
      <c r="F8" s="28" t="s">
        <v>172</v>
      </c>
      <c r="G8" s="28" t="s">
        <v>170</v>
      </c>
      <c r="H8" s="28" t="s">
        <v>172</v>
      </c>
      <c r="I8" s="28" t="s">
        <v>170</v>
      </c>
    </row>
    <row r="9" spans="2:14" ht="9" customHeight="1" thickBot="1">
      <c r="B9" s="343"/>
      <c r="C9" s="343"/>
      <c r="D9" s="343"/>
      <c r="E9" s="29"/>
      <c r="F9" s="21"/>
      <c r="G9" s="21"/>
      <c r="H9" s="6"/>
      <c r="I9" s="34"/>
    </row>
    <row r="10" spans="2:14" ht="9" customHeight="1">
      <c r="B10" s="22"/>
      <c r="C10" s="22"/>
      <c r="D10" s="22"/>
      <c r="E10" s="22"/>
      <c r="F10" s="4"/>
      <c r="G10" s="4"/>
      <c r="H10" s="30"/>
    </row>
    <row r="11" spans="2:14">
      <c r="B11" s="338" t="s">
        <v>117</v>
      </c>
      <c r="C11" s="338"/>
      <c r="D11" s="23" t="s">
        <v>72</v>
      </c>
      <c r="E11" s="31">
        <v>180524</v>
      </c>
      <c r="F11" s="31">
        <v>57731</v>
      </c>
      <c r="G11" s="32">
        <v>31.979681372005935</v>
      </c>
      <c r="H11" s="33">
        <v>122793</v>
      </c>
      <c r="I11" s="35">
        <v>68.020318627994058</v>
      </c>
      <c r="K11" s="37">
        <f>SUM(K12:K21)</f>
        <v>180524</v>
      </c>
    </row>
    <row r="12" spans="2:14">
      <c r="D12" s="23" t="s">
        <v>101</v>
      </c>
      <c r="E12" s="31">
        <v>381</v>
      </c>
      <c r="F12" s="86">
        <v>1</v>
      </c>
      <c r="G12" s="32">
        <v>0.26246719160104987</v>
      </c>
      <c r="H12" s="31">
        <v>380</v>
      </c>
      <c r="I12" s="35">
        <v>99.737532808398953</v>
      </c>
      <c r="K12" s="37">
        <f>F12+H12</f>
        <v>381</v>
      </c>
    </row>
    <row r="13" spans="2:14">
      <c r="D13" s="23" t="s">
        <v>102</v>
      </c>
      <c r="E13" s="31">
        <v>12560</v>
      </c>
      <c r="F13" s="86">
        <v>216</v>
      </c>
      <c r="G13" s="32">
        <v>1.7197452229299364</v>
      </c>
      <c r="H13" s="31">
        <v>12344</v>
      </c>
      <c r="I13" s="35">
        <v>98.28025477707007</v>
      </c>
      <c r="K13" s="37">
        <f t="shared" ref="K13:K21" si="0">F13+H13</f>
        <v>12560</v>
      </c>
      <c r="N13" s="37">
        <f>SUM(E12:E13)</f>
        <v>12941</v>
      </c>
    </row>
    <row r="14" spans="2:14">
      <c r="D14" s="23" t="s">
        <v>103</v>
      </c>
      <c r="E14" s="31">
        <v>35690</v>
      </c>
      <c r="F14" s="86">
        <v>3238</v>
      </c>
      <c r="G14" s="32">
        <v>9.0725693471560653</v>
      </c>
      <c r="H14" s="31">
        <v>32452</v>
      </c>
      <c r="I14" s="35">
        <v>90.927430652843938</v>
      </c>
      <c r="K14" s="37">
        <f t="shared" si="0"/>
        <v>35690</v>
      </c>
    </row>
    <row r="15" spans="2:14">
      <c r="D15" s="23" t="s">
        <v>104</v>
      </c>
      <c r="E15" s="31">
        <v>52133</v>
      </c>
      <c r="F15" s="86">
        <v>15588</v>
      </c>
      <c r="G15" s="32">
        <v>29.900446933803927</v>
      </c>
      <c r="H15" s="31">
        <v>36545</v>
      </c>
      <c r="I15" s="35">
        <v>70.09955306619608</v>
      </c>
      <c r="K15" s="37">
        <f t="shared" si="0"/>
        <v>52133</v>
      </c>
    </row>
    <row r="16" spans="2:14">
      <c r="D16" s="23" t="s">
        <v>105</v>
      </c>
      <c r="E16" s="31">
        <v>46190</v>
      </c>
      <c r="F16" s="86">
        <v>21416</v>
      </c>
      <c r="G16" s="32">
        <v>46.365014072310025</v>
      </c>
      <c r="H16" s="31">
        <v>24774</v>
      </c>
      <c r="I16" s="35">
        <v>53.634985927689968</v>
      </c>
      <c r="K16" s="37">
        <f t="shared" si="0"/>
        <v>46190</v>
      </c>
    </row>
    <row r="17" spans="2:18">
      <c r="D17" s="23" t="s">
        <v>106</v>
      </c>
      <c r="E17" s="31">
        <v>25536</v>
      </c>
      <c r="F17" s="86">
        <v>13110</v>
      </c>
      <c r="G17" s="32">
        <v>51.339285714285708</v>
      </c>
      <c r="H17" s="31">
        <v>12426</v>
      </c>
      <c r="I17" s="35">
        <v>48.660714285714285</v>
      </c>
      <c r="K17" s="37">
        <f t="shared" si="0"/>
        <v>25536</v>
      </c>
      <c r="L17" s="254">
        <f>(H15/H11)*100</f>
        <v>29.761468487617371</v>
      </c>
    </row>
    <row r="18" spans="2:18">
      <c r="D18" s="23" t="s">
        <v>107</v>
      </c>
      <c r="E18" s="31">
        <v>7520</v>
      </c>
      <c r="F18" s="86">
        <v>3898</v>
      </c>
      <c r="G18" s="32">
        <v>51.835106382978722</v>
      </c>
      <c r="H18" s="31">
        <v>3622</v>
      </c>
      <c r="I18" s="35">
        <v>48.164893617021278</v>
      </c>
      <c r="K18" s="37">
        <f t="shared" si="0"/>
        <v>7520</v>
      </c>
    </row>
    <row r="19" spans="2:18">
      <c r="D19" s="23" t="s">
        <v>108</v>
      </c>
      <c r="E19" s="31">
        <v>452</v>
      </c>
      <c r="F19" s="86">
        <v>239</v>
      </c>
      <c r="G19" s="32">
        <v>52.876106194690266</v>
      </c>
      <c r="H19" s="31">
        <v>213</v>
      </c>
      <c r="I19" s="35">
        <v>47.123893805309734</v>
      </c>
      <c r="K19" s="37">
        <f t="shared" si="0"/>
        <v>452</v>
      </c>
    </row>
    <row r="20" spans="2:18">
      <c r="D20" s="23" t="s">
        <v>119</v>
      </c>
      <c r="E20" s="31">
        <v>22</v>
      </c>
      <c r="F20" s="86">
        <v>13</v>
      </c>
      <c r="G20" s="32">
        <v>59.090909090909093</v>
      </c>
      <c r="H20" s="31">
        <v>9</v>
      </c>
      <c r="I20" s="35">
        <v>40.909090909090914</v>
      </c>
      <c r="K20" s="37">
        <f t="shared" si="0"/>
        <v>22</v>
      </c>
    </row>
    <row r="21" spans="2:18">
      <c r="D21" s="23" t="s">
        <v>92</v>
      </c>
      <c r="E21" s="31">
        <v>40</v>
      </c>
      <c r="F21" s="86">
        <v>12</v>
      </c>
      <c r="G21" s="32">
        <v>30</v>
      </c>
      <c r="H21" s="31">
        <v>28</v>
      </c>
      <c r="I21" s="35">
        <v>70</v>
      </c>
      <c r="K21" s="37">
        <f t="shared" si="0"/>
        <v>40</v>
      </c>
    </row>
    <row r="22" spans="2:18" ht="10.5" customHeight="1" thickBot="1">
      <c r="B22" s="7"/>
      <c r="C22" s="7"/>
      <c r="D22" s="7"/>
      <c r="E22" s="7"/>
      <c r="F22" s="7"/>
      <c r="G22" s="7"/>
      <c r="H22" s="7"/>
      <c r="I22" s="7"/>
    </row>
    <row r="23" spans="2:18" ht="9" customHeight="1"/>
    <row r="24" spans="2:18" ht="12.75" customHeight="1">
      <c r="B24" s="10" t="s">
        <v>176</v>
      </c>
      <c r="C24" s="339" t="s">
        <v>177</v>
      </c>
      <c r="D24" s="339"/>
      <c r="E24" s="339"/>
      <c r="F24" s="339"/>
      <c r="G24" s="339"/>
      <c r="H24" s="339"/>
      <c r="I24" s="339"/>
      <c r="J24" s="36"/>
      <c r="K24" s="36"/>
      <c r="L24" s="36"/>
      <c r="M24" s="36"/>
      <c r="N24" s="36"/>
      <c r="O24" s="36"/>
      <c r="P24" s="36"/>
      <c r="Q24" s="36"/>
      <c r="R24" s="36"/>
    </row>
    <row r="25" spans="2:18">
      <c r="B25" s="10"/>
      <c r="C25" s="339"/>
      <c r="D25" s="339"/>
      <c r="E25" s="339"/>
      <c r="F25" s="339"/>
      <c r="G25" s="339"/>
      <c r="H25" s="339"/>
      <c r="I25" s="339"/>
      <c r="J25" s="36"/>
      <c r="K25" s="36"/>
      <c r="L25" s="36"/>
      <c r="M25" s="36"/>
      <c r="N25" s="36"/>
      <c r="O25" s="38"/>
      <c r="P25" s="38"/>
      <c r="Q25" s="38"/>
      <c r="R25" s="38"/>
    </row>
    <row r="26" spans="2:18">
      <c r="B26" s="10"/>
      <c r="C26" s="339"/>
      <c r="D26" s="339"/>
      <c r="E26" s="339"/>
      <c r="F26" s="339"/>
      <c r="G26" s="339"/>
      <c r="H26" s="339"/>
      <c r="I26" s="339"/>
      <c r="J26" s="36"/>
      <c r="K26" s="36"/>
      <c r="L26" s="36"/>
      <c r="M26" s="36"/>
      <c r="N26" s="36"/>
      <c r="O26" s="38"/>
      <c r="P26" s="38"/>
      <c r="Q26" s="38"/>
      <c r="R26" s="38"/>
    </row>
    <row r="27" spans="2:18" ht="12.75" customHeight="1">
      <c r="B27" s="11" t="s">
        <v>178</v>
      </c>
      <c r="C27" s="339" t="s">
        <v>192</v>
      </c>
      <c r="D27" s="339"/>
      <c r="E27" s="339"/>
      <c r="F27" s="339"/>
      <c r="G27" s="339"/>
      <c r="H27" s="339"/>
      <c r="I27" s="339"/>
      <c r="J27" s="36"/>
      <c r="K27" s="36"/>
      <c r="L27" s="36"/>
      <c r="M27" s="36"/>
      <c r="N27" s="36"/>
      <c r="O27" s="36"/>
      <c r="P27" s="36"/>
      <c r="Q27" s="36"/>
      <c r="R27" s="36"/>
    </row>
    <row r="28" spans="2:18">
      <c r="B28" s="11"/>
      <c r="C28" s="339"/>
      <c r="D28" s="339"/>
      <c r="E28" s="339"/>
      <c r="F28" s="339"/>
      <c r="G28" s="339"/>
      <c r="H28" s="339"/>
      <c r="I28" s="339"/>
      <c r="J28" s="36"/>
      <c r="K28" s="36"/>
      <c r="L28" s="36"/>
      <c r="M28" s="36"/>
      <c r="N28" s="36"/>
      <c r="O28" s="36"/>
      <c r="P28" s="36"/>
      <c r="Q28" s="36"/>
      <c r="R28" s="36"/>
    </row>
    <row r="29" spans="2:18">
      <c r="B29" s="11"/>
      <c r="C29" s="339"/>
      <c r="D29" s="339"/>
      <c r="E29" s="339"/>
      <c r="F29" s="339"/>
      <c r="G29" s="339"/>
      <c r="H29" s="339"/>
      <c r="I29" s="339"/>
    </row>
    <row r="56" spans="2:8">
      <c r="C56" s="1" t="s">
        <v>222</v>
      </c>
      <c r="D56" s="1" t="s">
        <v>220</v>
      </c>
      <c r="G56" s="1" t="s">
        <v>115</v>
      </c>
      <c r="H56" s="1" t="s">
        <v>116</v>
      </c>
    </row>
    <row r="57" spans="2:8">
      <c r="B57" s="24" t="s">
        <v>101</v>
      </c>
      <c r="C57" s="25">
        <f>G12</f>
        <v>0.26246719160104987</v>
      </c>
      <c r="D57" s="26">
        <f>I12</f>
        <v>99.737532808398953</v>
      </c>
      <c r="F57" s="24" t="s">
        <v>101</v>
      </c>
      <c r="G57" s="19">
        <f>(F12/$F$11)*100</f>
        <v>1.7321716235644629E-3</v>
      </c>
      <c r="H57" s="19">
        <f>(H12/$H$11)*100</f>
        <v>0.30946389452167467</v>
      </c>
    </row>
    <row r="58" spans="2:8">
      <c r="B58" s="24" t="s">
        <v>102</v>
      </c>
      <c r="C58" s="25">
        <f t="shared" ref="C58:C64" si="1">G13</f>
        <v>1.7197452229299364</v>
      </c>
      <c r="D58" s="26">
        <f t="shared" ref="D58:D66" si="2">I13</f>
        <v>98.28025477707007</v>
      </c>
      <c r="F58" s="24" t="s">
        <v>102</v>
      </c>
      <c r="G58" s="19">
        <f t="shared" ref="G58:G65" si="3">(F13/$F$11)*100</f>
        <v>0.37414907068992398</v>
      </c>
      <c r="H58" s="19">
        <f t="shared" ref="H58:H66" si="4">(H13/$H$11)*100</f>
        <v>10.052690299935664</v>
      </c>
    </row>
    <row r="59" spans="2:8">
      <c r="B59" s="24" t="s">
        <v>103</v>
      </c>
      <c r="C59" s="25">
        <f t="shared" si="1"/>
        <v>9.0725693471560653</v>
      </c>
      <c r="D59" s="26">
        <f t="shared" si="2"/>
        <v>90.927430652843938</v>
      </c>
      <c r="F59" s="24" t="s">
        <v>103</v>
      </c>
      <c r="G59" s="19">
        <f t="shared" si="3"/>
        <v>5.6087717171017308</v>
      </c>
      <c r="H59" s="19">
        <f t="shared" si="4"/>
        <v>26.428216592151017</v>
      </c>
    </row>
    <row r="60" spans="2:8">
      <c r="B60" s="24" t="s">
        <v>104</v>
      </c>
      <c r="C60" s="25">
        <f t="shared" si="1"/>
        <v>29.900446933803927</v>
      </c>
      <c r="D60" s="26">
        <f t="shared" si="2"/>
        <v>70.09955306619608</v>
      </c>
      <c r="F60" s="24" t="s">
        <v>104</v>
      </c>
      <c r="G60" s="19">
        <f t="shared" si="3"/>
        <v>27.001091268122845</v>
      </c>
      <c r="H60" s="19">
        <f t="shared" si="4"/>
        <v>29.761468487617371</v>
      </c>
    </row>
    <row r="61" spans="2:8">
      <c r="B61" s="24" t="s">
        <v>105</v>
      </c>
      <c r="C61" s="25">
        <f t="shared" si="1"/>
        <v>46.365014072310025</v>
      </c>
      <c r="D61" s="26">
        <f t="shared" si="2"/>
        <v>53.634985927689968</v>
      </c>
      <c r="F61" s="24" t="s">
        <v>105</v>
      </c>
      <c r="G61" s="19">
        <f t="shared" si="3"/>
        <v>37.096187490256533</v>
      </c>
      <c r="H61" s="19">
        <f t="shared" si="4"/>
        <v>20.175417165473604</v>
      </c>
    </row>
    <row r="62" spans="2:8">
      <c r="B62" s="24" t="s">
        <v>106</v>
      </c>
      <c r="C62" s="25">
        <f t="shared" si="1"/>
        <v>51.339285714285708</v>
      </c>
      <c r="D62" s="26">
        <f t="shared" si="2"/>
        <v>48.660714285714285</v>
      </c>
      <c r="F62" s="24" t="s">
        <v>106</v>
      </c>
      <c r="G62" s="19">
        <f t="shared" si="3"/>
        <v>22.708769984930107</v>
      </c>
      <c r="H62" s="19">
        <f t="shared" si="4"/>
        <v>10.119469350858761</v>
      </c>
    </row>
    <row r="63" spans="2:8">
      <c r="B63" s="24" t="s">
        <v>107</v>
      </c>
      <c r="C63" s="25">
        <f t="shared" si="1"/>
        <v>51.835106382978722</v>
      </c>
      <c r="D63" s="26">
        <f t="shared" si="2"/>
        <v>48.164893617021278</v>
      </c>
      <c r="F63" s="24" t="s">
        <v>107</v>
      </c>
      <c r="G63" s="19">
        <f t="shared" si="3"/>
        <v>6.7520049886542752</v>
      </c>
      <c r="H63" s="19">
        <f t="shared" si="4"/>
        <v>2.9496795419934361</v>
      </c>
    </row>
    <row r="64" spans="2:8">
      <c r="B64" s="24" t="s">
        <v>108</v>
      </c>
      <c r="C64" s="25">
        <f t="shared" si="1"/>
        <v>52.876106194690266</v>
      </c>
      <c r="D64" s="26">
        <f t="shared" si="2"/>
        <v>47.123893805309734</v>
      </c>
      <c r="F64" s="24" t="s">
        <v>108</v>
      </c>
      <c r="G64" s="19">
        <f t="shared" si="3"/>
        <v>0.41398901803190663</v>
      </c>
      <c r="H64" s="19">
        <f t="shared" si="4"/>
        <v>0.17346265666609659</v>
      </c>
    </row>
    <row r="65" spans="1:11">
      <c r="B65" s="24" t="s">
        <v>119</v>
      </c>
      <c r="C65" s="25">
        <f>G20</f>
        <v>59.090909090909093</v>
      </c>
      <c r="D65" s="26">
        <f t="shared" si="2"/>
        <v>40.909090909090914</v>
      </c>
      <c r="F65" s="24" t="s">
        <v>119</v>
      </c>
      <c r="G65" s="19">
        <f t="shared" si="3"/>
        <v>2.2518231106338018E-2</v>
      </c>
      <c r="H65" s="19">
        <f t="shared" si="4"/>
        <v>7.3294080281449273E-3</v>
      </c>
    </row>
    <row r="66" spans="1:11">
      <c r="B66" s="24" t="s">
        <v>92</v>
      </c>
      <c r="C66" s="25">
        <f>G21</f>
        <v>30</v>
      </c>
      <c r="D66" s="26">
        <f t="shared" si="2"/>
        <v>70</v>
      </c>
      <c r="F66" s="24" t="s">
        <v>92</v>
      </c>
      <c r="G66" s="19">
        <f>(F21/$F$11)*100</f>
        <v>2.0786059482773553E-2</v>
      </c>
      <c r="H66" s="19">
        <f t="shared" si="4"/>
        <v>2.280260275422866E-2</v>
      </c>
    </row>
    <row r="71" spans="1:11" hidden="1">
      <c r="A71" s="1" t="s">
        <v>7</v>
      </c>
      <c r="H71" s="1" t="s">
        <v>8</v>
      </c>
    </row>
    <row r="72" spans="1:11" ht="15" hidden="1">
      <c r="B72" s="231" t="s">
        <v>102</v>
      </c>
      <c r="C72">
        <v>109</v>
      </c>
      <c r="D72">
        <v>6412</v>
      </c>
      <c r="E72">
        <v>6521</v>
      </c>
      <c r="H72" s="231" t="s">
        <v>102</v>
      </c>
      <c r="I72">
        <v>107</v>
      </c>
      <c r="J72">
        <v>5932</v>
      </c>
      <c r="K72">
        <v>6039</v>
      </c>
    </row>
    <row r="73" spans="1:11" ht="15" hidden="1">
      <c r="B73" s="231" t="s">
        <v>103</v>
      </c>
      <c r="C73">
        <v>1663</v>
      </c>
      <c r="D73">
        <v>16797</v>
      </c>
      <c r="E73">
        <v>18460</v>
      </c>
      <c r="H73" s="231" t="s">
        <v>103</v>
      </c>
      <c r="I73">
        <v>1575</v>
      </c>
      <c r="J73">
        <v>15655</v>
      </c>
      <c r="K73">
        <v>17230</v>
      </c>
    </row>
    <row r="74" spans="1:11" ht="15" hidden="1">
      <c r="B74" s="231" t="s">
        <v>104</v>
      </c>
      <c r="C74">
        <v>8118</v>
      </c>
      <c r="D74">
        <v>19257</v>
      </c>
      <c r="E74">
        <v>27375</v>
      </c>
      <c r="H74" s="231" t="s">
        <v>104</v>
      </c>
      <c r="I74">
        <v>7470</v>
      </c>
      <c r="J74">
        <v>17288</v>
      </c>
      <c r="K74">
        <v>24758</v>
      </c>
    </row>
    <row r="75" spans="1:11" ht="15" hidden="1">
      <c r="B75" s="231" t="s">
        <v>105</v>
      </c>
      <c r="C75">
        <v>11176</v>
      </c>
      <c r="D75">
        <v>12974</v>
      </c>
      <c r="E75">
        <v>24150</v>
      </c>
      <c r="H75" s="231" t="s">
        <v>105</v>
      </c>
      <c r="I75">
        <v>10240</v>
      </c>
      <c r="J75">
        <v>11800</v>
      </c>
      <c r="K75">
        <v>22040</v>
      </c>
    </row>
    <row r="76" spans="1:11" ht="15" hidden="1">
      <c r="B76" s="231" t="s">
        <v>106</v>
      </c>
      <c r="C76">
        <v>6883</v>
      </c>
      <c r="D76">
        <v>6387</v>
      </c>
      <c r="E76">
        <v>13270</v>
      </c>
      <c r="H76" s="231" t="s">
        <v>106</v>
      </c>
      <c r="I76">
        <v>6227</v>
      </c>
      <c r="J76">
        <v>6039</v>
      </c>
      <c r="K76">
        <v>12266</v>
      </c>
    </row>
    <row r="77" spans="1:11" ht="15" hidden="1">
      <c r="B77" s="231" t="s">
        <v>107</v>
      </c>
      <c r="C77">
        <v>2001</v>
      </c>
      <c r="D77">
        <v>1876</v>
      </c>
      <c r="E77">
        <v>3877</v>
      </c>
      <c r="H77" s="231" t="s">
        <v>107</v>
      </c>
      <c r="I77">
        <v>1897</v>
      </c>
      <c r="J77">
        <v>1746</v>
      </c>
      <c r="K77">
        <v>3643</v>
      </c>
    </row>
    <row r="78" spans="1:11" ht="15" hidden="1">
      <c r="B78" s="231" t="s">
        <v>108</v>
      </c>
      <c r="C78">
        <v>122</v>
      </c>
      <c r="D78">
        <v>105</v>
      </c>
      <c r="E78">
        <v>227</v>
      </c>
      <c r="H78" s="231" t="s">
        <v>108</v>
      </c>
      <c r="I78">
        <v>117</v>
      </c>
      <c r="J78">
        <v>108</v>
      </c>
      <c r="K78">
        <v>225</v>
      </c>
    </row>
    <row r="79" spans="1:11" ht="15" hidden="1">
      <c r="B79" s="231" t="s">
        <v>119</v>
      </c>
      <c r="C79">
        <v>7</v>
      </c>
      <c r="D79">
        <v>4</v>
      </c>
      <c r="E79">
        <v>11</v>
      </c>
      <c r="H79" s="231" t="s">
        <v>119</v>
      </c>
      <c r="I79">
        <v>6</v>
      </c>
      <c r="J79">
        <v>5</v>
      </c>
      <c r="K79">
        <v>11</v>
      </c>
    </row>
    <row r="80" spans="1:11" ht="15" hidden="1">
      <c r="B80" s="231" t="s">
        <v>92</v>
      </c>
      <c r="C80">
        <v>8</v>
      </c>
      <c r="D80">
        <v>10</v>
      </c>
      <c r="E80">
        <v>18</v>
      </c>
      <c r="H80" s="231" t="s">
        <v>92</v>
      </c>
      <c r="I80">
        <v>4</v>
      </c>
      <c r="J80">
        <v>18</v>
      </c>
      <c r="K80">
        <v>22</v>
      </c>
    </row>
    <row r="81" spans="1:13" ht="15" hidden="1">
      <c r="B81" s="231" t="s">
        <v>101</v>
      </c>
      <c r="C81"/>
      <c r="D81">
        <v>198</v>
      </c>
      <c r="E81">
        <v>198</v>
      </c>
      <c r="H81" s="231" t="s">
        <v>101</v>
      </c>
      <c r="I81">
        <v>1</v>
      </c>
      <c r="J81">
        <v>182</v>
      </c>
      <c r="K81">
        <v>183</v>
      </c>
    </row>
    <row r="82" spans="1:13" hidden="1">
      <c r="C82" s="1">
        <f>SUM(C72:C81)</f>
        <v>30087</v>
      </c>
      <c r="E82" s="1">
        <f>SUM(E72:E81)</f>
        <v>94107</v>
      </c>
      <c r="I82" s="1">
        <f>SUM(I72:I81)</f>
        <v>27644</v>
      </c>
      <c r="K82" s="1">
        <f>SUM(K72:K81)</f>
        <v>86417</v>
      </c>
    </row>
    <row r="83" spans="1:13" hidden="1"/>
    <row r="84" spans="1:13" hidden="1"/>
    <row r="85" spans="1:13" hidden="1">
      <c r="A85" s="1" t="s">
        <v>245</v>
      </c>
      <c r="F85" s="1" t="s">
        <v>246</v>
      </c>
    </row>
    <row r="86" spans="1:13" ht="15" hidden="1">
      <c r="A86" s="231" t="s">
        <v>101</v>
      </c>
      <c r="B86"/>
      <c r="C86">
        <v>198</v>
      </c>
      <c r="D86">
        <v>198</v>
      </c>
      <c r="F86" s="231" t="s">
        <v>101</v>
      </c>
      <c r="G86">
        <v>1</v>
      </c>
      <c r="H86">
        <v>182</v>
      </c>
      <c r="I86">
        <v>183</v>
      </c>
      <c r="K86" s="1">
        <f>B87+G86</f>
        <v>110</v>
      </c>
      <c r="L86" s="1">
        <f>C86+H86</f>
        <v>380</v>
      </c>
      <c r="M86" s="1">
        <f>D86+I86</f>
        <v>381</v>
      </c>
    </row>
    <row r="87" spans="1:13" ht="15" hidden="1">
      <c r="A87" s="231" t="s">
        <v>102</v>
      </c>
      <c r="B87">
        <v>109</v>
      </c>
      <c r="C87">
        <v>6412</v>
      </c>
      <c r="D87">
        <v>6521</v>
      </c>
      <c r="F87" s="231" t="s">
        <v>102</v>
      </c>
      <c r="G87">
        <v>107</v>
      </c>
      <c r="H87">
        <v>5932</v>
      </c>
      <c r="I87">
        <v>6039</v>
      </c>
      <c r="K87" s="1">
        <f t="shared" ref="K87:K95" si="5">B88+G87</f>
        <v>1770</v>
      </c>
      <c r="L87" s="1">
        <f t="shared" ref="L87:L95" si="6">C87+H87</f>
        <v>12344</v>
      </c>
      <c r="M87" s="1">
        <f t="shared" ref="M87:M95" si="7">D87+I87</f>
        <v>12560</v>
      </c>
    </row>
    <row r="88" spans="1:13" ht="15" hidden="1">
      <c r="A88" s="231" t="s">
        <v>103</v>
      </c>
      <c r="B88">
        <v>1663</v>
      </c>
      <c r="C88">
        <v>16797</v>
      </c>
      <c r="D88">
        <v>18460</v>
      </c>
      <c r="F88" s="231" t="s">
        <v>103</v>
      </c>
      <c r="G88">
        <v>1575</v>
      </c>
      <c r="H88">
        <v>15655</v>
      </c>
      <c r="I88">
        <v>17230</v>
      </c>
      <c r="K88" s="1">
        <f t="shared" si="5"/>
        <v>9693</v>
      </c>
      <c r="L88" s="1">
        <f t="shared" si="6"/>
        <v>32452</v>
      </c>
      <c r="M88" s="1">
        <f t="shared" si="7"/>
        <v>35690</v>
      </c>
    </row>
    <row r="89" spans="1:13" ht="15" hidden="1">
      <c r="A89" s="231" t="s">
        <v>104</v>
      </c>
      <c r="B89">
        <v>8118</v>
      </c>
      <c r="C89">
        <v>19257</v>
      </c>
      <c r="D89">
        <v>27375</v>
      </c>
      <c r="F89" s="231" t="s">
        <v>104</v>
      </c>
      <c r="G89">
        <v>7470</v>
      </c>
      <c r="H89">
        <v>17288</v>
      </c>
      <c r="I89">
        <v>24758</v>
      </c>
      <c r="K89" s="1">
        <f t="shared" si="5"/>
        <v>18646</v>
      </c>
      <c r="L89" s="1">
        <f t="shared" si="6"/>
        <v>36545</v>
      </c>
      <c r="M89" s="1">
        <f t="shared" si="7"/>
        <v>52133</v>
      </c>
    </row>
    <row r="90" spans="1:13" ht="15" hidden="1">
      <c r="A90" s="231" t="s">
        <v>105</v>
      </c>
      <c r="B90">
        <v>11176</v>
      </c>
      <c r="C90">
        <v>12974</v>
      </c>
      <c r="D90">
        <v>24150</v>
      </c>
      <c r="F90" s="231" t="s">
        <v>105</v>
      </c>
      <c r="G90">
        <v>10240</v>
      </c>
      <c r="H90">
        <v>11800</v>
      </c>
      <c r="I90">
        <v>22040</v>
      </c>
      <c r="K90" s="1">
        <f t="shared" si="5"/>
        <v>17123</v>
      </c>
      <c r="L90" s="1">
        <f t="shared" si="6"/>
        <v>24774</v>
      </c>
      <c r="M90" s="1">
        <f t="shared" si="7"/>
        <v>46190</v>
      </c>
    </row>
    <row r="91" spans="1:13" ht="15" hidden="1">
      <c r="A91" s="231" t="s">
        <v>106</v>
      </c>
      <c r="B91">
        <v>6883</v>
      </c>
      <c r="C91">
        <v>6387</v>
      </c>
      <c r="D91">
        <v>13270</v>
      </c>
      <c r="F91" s="231" t="s">
        <v>106</v>
      </c>
      <c r="G91">
        <v>6227</v>
      </c>
      <c r="H91">
        <v>6039</v>
      </c>
      <c r="I91">
        <v>12266</v>
      </c>
      <c r="K91" s="1">
        <f t="shared" si="5"/>
        <v>8228</v>
      </c>
      <c r="L91" s="1">
        <f t="shared" si="6"/>
        <v>12426</v>
      </c>
      <c r="M91" s="1">
        <f t="shared" si="7"/>
        <v>25536</v>
      </c>
    </row>
    <row r="92" spans="1:13" ht="15" hidden="1">
      <c r="A92" s="231" t="s">
        <v>107</v>
      </c>
      <c r="B92">
        <v>2001</v>
      </c>
      <c r="C92">
        <v>1876</v>
      </c>
      <c r="D92">
        <v>3877</v>
      </c>
      <c r="F92" s="231" t="s">
        <v>107</v>
      </c>
      <c r="G92">
        <v>1897</v>
      </c>
      <c r="H92">
        <v>1746</v>
      </c>
      <c r="I92">
        <v>3643</v>
      </c>
      <c r="K92" s="1">
        <f t="shared" si="5"/>
        <v>2019</v>
      </c>
      <c r="L92" s="1">
        <f t="shared" si="6"/>
        <v>3622</v>
      </c>
      <c r="M92" s="1">
        <f t="shared" si="7"/>
        <v>7520</v>
      </c>
    </row>
    <row r="93" spans="1:13" ht="15" hidden="1">
      <c r="A93" s="231" t="s">
        <v>108</v>
      </c>
      <c r="B93">
        <v>122</v>
      </c>
      <c r="C93">
        <v>105</v>
      </c>
      <c r="D93">
        <v>227</v>
      </c>
      <c r="F93" s="231" t="s">
        <v>108</v>
      </c>
      <c r="G93">
        <v>117</v>
      </c>
      <c r="H93">
        <v>108</v>
      </c>
      <c r="I93">
        <v>225</v>
      </c>
      <c r="K93" s="1">
        <f t="shared" si="5"/>
        <v>124</v>
      </c>
      <c r="L93" s="1">
        <f t="shared" si="6"/>
        <v>213</v>
      </c>
      <c r="M93" s="1">
        <f t="shared" si="7"/>
        <v>452</v>
      </c>
    </row>
    <row r="94" spans="1:13" ht="15" hidden="1">
      <c r="A94" s="231" t="s">
        <v>119</v>
      </c>
      <c r="B94">
        <v>7</v>
      </c>
      <c r="C94">
        <v>4</v>
      </c>
      <c r="D94">
        <v>11</v>
      </c>
      <c r="F94" s="231" t="s">
        <v>119</v>
      </c>
      <c r="G94">
        <v>6</v>
      </c>
      <c r="H94">
        <v>5</v>
      </c>
      <c r="I94">
        <v>11</v>
      </c>
      <c r="K94" s="1">
        <f t="shared" si="5"/>
        <v>14</v>
      </c>
      <c r="L94" s="1">
        <f t="shared" si="6"/>
        <v>9</v>
      </c>
      <c r="M94" s="1">
        <f t="shared" si="7"/>
        <v>22</v>
      </c>
    </row>
    <row r="95" spans="1:13" ht="15" hidden="1">
      <c r="A95" s="231" t="s">
        <v>92</v>
      </c>
      <c r="B95">
        <v>8</v>
      </c>
      <c r="C95">
        <v>10</v>
      </c>
      <c r="D95">
        <v>18</v>
      </c>
      <c r="F95" s="231" t="s">
        <v>92</v>
      </c>
      <c r="G95">
        <v>4</v>
      </c>
      <c r="H95">
        <v>18</v>
      </c>
      <c r="I95">
        <v>22</v>
      </c>
      <c r="K95" s="1">
        <f t="shared" si="5"/>
        <v>30091</v>
      </c>
      <c r="L95" s="1">
        <f t="shared" si="6"/>
        <v>28</v>
      </c>
      <c r="M95" s="1">
        <f t="shared" si="7"/>
        <v>40</v>
      </c>
    </row>
    <row r="96" spans="1:13" ht="15" hidden="1">
      <c r="A96" s="251" t="s">
        <v>244</v>
      </c>
      <c r="B96" s="252">
        <v>30087</v>
      </c>
      <c r="C96" s="252">
        <v>64020</v>
      </c>
      <c r="D96" s="252">
        <v>94107</v>
      </c>
      <c r="F96" s="251" t="s">
        <v>244</v>
      </c>
      <c r="G96" s="252">
        <v>27644</v>
      </c>
      <c r="H96" s="252">
        <v>58773</v>
      </c>
      <c r="I96" s="252">
        <v>86417</v>
      </c>
      <c r="K96" s="253">
        <f>SUM(K86:K95)</f>
        <v>87818</v>
      </c>
      <c r="L96" s="253">
        <f>SUM(L86:L95)</f>
        <v>122793</v>
      </c>
      <c r="M96" s="253">
        <f>SUM(M86:M95)</f>
        <v>180524</v>
      </c>
    </row>
    <row r="99" spans="1:13">
      <c r="A99" s="1" t="s">
        <v>248</v>
      </c>
    </row>
    <row r="100" spans="1:13" ht="15">
      <c r="A100" s="231" t="s">
        <v>101</v>
      </c>
      <c r="B100">
        <v>0</v>
      </c>
      <c r="C100">
        <v>198</v>
      </c>
      <c r="D100">
        <v>198</v>
      </c>
      <c r="F100" s="231" t="s">
        <v>101</v>
      </c>
      <c r="G100">
        <v>1</v>
      </c>
      <c r="H100">
        <v>182</v>
      </c>
      <c r="I100">
        <v>183</v>
      </c>
      <c r="K100" s="1">
        <f>B100+G100</f>
        <v>1</v>
      </c>
      <c r="L100" s="1">
        <f>C100+H100</f>
        <v>380</v>
      </c>
      <c r="M100" s="1">
        <f>D100+I100</f>
        <v>381</v>
      </c>
    </row>
    <row r="101" spans="1:13" ht="15">
      <c r="A101" s="231" t="s">
        <v>102</v>
      </c>
      <c r="B101">
        <v>109</v>
      </c>
      <c r="C101">
        <v>6412</v>
      </c>
      <c r="D101">
        <v>6521</v>
      </c>
      <c r="F101" s="231" t="s">
        <v>102</v>
      </c>
      <c r="G101">
        <v>107</v>
      </c>
      <c r="H101">
        <v>5932</v>
      </c>
      <c r="I101">
        <v>6039</v>
      </c>
      <c r="K101" s="1">
        <f t="shared" ref="K101:K109" si="8">B101+G101</f>
        <v>216</v>
      </c>
      <c r="L101" s="1">
        <f t="shared" ref="L101:L109" si="9">C101+H101</f>
        <v>12344</v>
      </c>
      <c r="M101" s="1">
        <f t="shared" ref="M101:M109" si="10">D101+I101</f>
        <v>12560</v>
      </c>
    </row>
    <row r="102" spans="1:13" ht="15">
      <c r="A102" s="231" t="s">
        <v>103</v>
      </c>
      <c r="B102">
        <v>1663</v>
      </c>
      <c r="C102">
        <v>16797</v>
      </c>
      <c r="D102">
        <v>18460</v>
      </c>
      <c r="F102" s="231" t="s">
        <v>103</v>
      </c>
      <c r="G102">
        <v>1575</v>
      </c>
      <c r="H102">
        <v>15655</v>
      </c>
      <c r="I102">
        <v>17230</v>
      </c>
      <c r="K102" s="1">
        <f t="shared" si="8"/>
        <v>3238</v>
      </c>
      <c r="L102" s="1">
        <f t="shared" si="9"/>
        <v>32452</v>
      </c>
      <c r="M102" s="1">
        <f t="shared" si="10"/>
        <v>35690</v>
      </c>
    </row>
    <row r="103" spans="1:13" ht="15">
      <c r="A103" s="231" t="s">
        <v>104</v>
      </c>
      <c r="B103">
        <v>8118</v>
      </c>
      <c r="C103">
        <v>19257</v>
      </c>
      <c r="D103">
        <v>27375</v>
      </c>
      <c r="F103" s="231" t="s">
        <v>104</v>
      </c>
      <c r="G103">
        <v>7470</v>
      </c>
      <c r="H103">
        <v>17288</v>
      </c>
      <c r="I103">
        <v>24758</v>
      </c>
      <c r="K103" s="1">
        <f t="shared" si="8"/>
        <v>15588</v>
      </c>
      <c r="L103" s="1">
        <f t="shared" si="9"/>
        <v>36545</v>
      </c>
      <c r="M103" s="1">
        <f t="shared" si="10"/>
        <v>52133</v>
      </c>
    </row>
    <row r="104" spans="1:13" ht="15">
      <c r="A104" s="231" t="s">
        <v>105</v>
      </c>
      <c r="B104">
        <v>11176</v>
      </c>
      <c r="C104">
        <v>12974</v>
      </c>
      <c r="D104">
        <v>24150</v>
      </c>
      <c r="F104" s="231" t="s">
        <v>105</v>
      </c>
      <c r="G104">
        <v>10240</v>
      </c>
      <c r="H104">
        <v>11800</v>
      </c>
      <c r="I104">
        <v>22040</v>
      </c>
      <c r="K104" s="1">
        <f t="shared" si="8"/>
        <v>21416</v>
      </c>
      <c r="L104" s="1">
        <f t="shared" si="9"/>
        <v>24774</v>
      </c>
      <c r="M104" s="1">
        <f t="shared" si="10"/>
        <v>46190</v>
      </c>
    </row>
    <row r="105" spans="1:13" ht="15">
      <c r="A105" s="231" t="s">
        <v>106</v>
      </c>
      <c r="B105">
        <v>6883</v>
      </c>
      <c r="C105">
        <v>6387</v>
      </c>
      <c r="D105">
        <v>13270</v>
      </c>
      <c r="F105" s="231" t="s">
        <v>106</v>
      </c>
      <c r="G105">
        <v>6227</v>
      </c>
      <c r="H105">
        <v>6039</v>
      </c>
      <c r="I105">
        <v>12266</v>
      </c>
      <c r="K105" s="1">
        <f t="shared" si="8"/>
        <v>13110</v>
      </c>
      <c r="L105" s="1">
        <f t="shared" si="9"/>
        <v>12426</v>
      </c>
      <c r="M105" s="1">
        <f t="shared" si="10"/>
        <v>25536</v>
      </c>
    </row>
    <row r="106" spans="1:13" ht="15">
      <c r="A106" s="231" t="s">
        <v>107</v>
      </c>
      <c r="B106">
        <v>2001</v>
      </c>
      <c r="C106">
        <v>1876</v>
      </c>
      <c r="D106">
        <v>3877</v>
      </c>
      <c r="F106" s="231" t="s">
        <v>107</v>
      </c>
      <c r="G106">
        <v>1897</v>
      </c>
      <c r="H106">
        <v>1746</v>
      </c>
      <c r="I106">
        <v>3643</v>
      </c>
      <c r="K106" s="1">
        <f t="shared" si="8"/>
        <v>3898</v>
      </c>
      <c r="L106" s="1">
        <f t="shared" si="9"/>
        <v>3622</v>
      </c>
      <c r="M106" s="1">
        <f t="shared" si="10"/>
        <v>7520</v>
      </c>
    </row>
    <row r="107" spans="1:13" ht="15">
      <c r="A107" s="231" t="s">
        <v>108</v>
      </c>
      <c r="B107">
        <v>122</v>
      </c>
      <c r="C107">
        <v>105</v>
      </c>
      <c r="D107">
        <v>227</v>
      </c>
      <c r="F107" s="231" t="s">
        <v>108</v>
      </c>
      <c r="G107">
        <v>117</v>
      </c>
      <c r="H107">
        <v>108</v>
      </c>
      <c r="I107">
        <v>225</v>
      </c>
      <c r="K107" s="1">
        <f t="shared" si="8"/>
        <v>239</v>
      </c>
      <c r="L107" s="1">
        <f t="shared" si="9"/>
        <v>213</v>
      </c>
      <c r="M107" s="1">
        <f t="shared" si="10"/>
        <v>452</v>
      </c>
    </row>
    <row r="108" spans="1:13" ht="15">
      <c r="A108" s="231" t="s">
        <v>119</v>
      </c>
      <c r="B108">
        <v>7</v>
      </c>
      <c r="C108">
        <v>4</v>
      </c>
      <c r="D108">
        <v>11</v>
      </c>
      <c r="F108" s="231" t="s">
        <v>119</v>
      </c>
      <c r="G108">
        <v>6</v>
      </c>
      <c r="H108">
        <v>5</v>
      </c>
      <c r="I108">
        <v>11</v>
      </c>
      <c r="K108" s="1">
        <f t="shared" si="8"/>
        <v>13</v>
      </c>
      <c r="L108" s="1">
        <f t="shared" si="9"/>
        <v>9</v>
      </c>
      <c r="M108" s="1">
        <f t="shared" si="10"/>
        <v>22</v>
      </c>
    </row>
    <row r="109" spans="1:13" ht="15">
      <c r="A109" s="231" t="s">
        <v>120</v>
      </c>
      <c r="B109">
        <v>8</v>
      </c>
      <c r="C109">
        <v>10</v>
      </c>
      <c r="D109">
        <v>18</v>
      </c>
      <c r="F109" s="231" t="s">
        <v>120</v>
      </c>
      <c r="G109">
        <v>4</v>
      </c>
      <c r="H109">
        <v>18</v>
      </c>
      <c r="I109">
        <v>22</v>
      </c>
      <c r="K109" s="1">
        <f t="shared" si="8"/>
        <v>12</v>
      </c>
      <c r="L109" s="1">
        <f t="shared" si="9"/>
        <v>28</v>
      </c>
      <c r="M109" s="1">
        <f t="shared" si="10"/>
        <v>40</v>
      </c>
    </row>
    <row r="110" spans="1:13" ht="15">
      <c r="A110"/>
      <c r="B110"/>
      <c r="C110"/>
      <c r="D110"/>
      <c r="F110"/>
      <c r="G110"/>
      <c r="H110"/>
      <c r="I110"/>
      <c r="K110" s="253">
        <f>SUM(K100:K109)</f>
        <v>57731</v>
      </c>
      <c r="L110" s="253">
        <f>SUM(L100:L109)</f>
        <v>122793</v>
      </c>
      <c r="M110" s="253">
        <f>SUM(M100:M109)</f>
        <v>180524</v>
      </c>
    </row>
    <row r="111" spans="1:13" ht="15">
      <c r="A111" s="255" t="s">
        <v>244</v>
      </c>
      <c r="B111" s="256">
        <v>30087</v>
      </c>
      <c r="C111" s="256">
        <v>64020</v>
      </c>
      <c r="D111" s="256">
        <v>94107</v>
      </c>
      <c r="F111" s="255" t="s">
        <v>244</v>
      </c>
      <c r="G111" s="256">
        <v>27644</v>
      </c>
      <c r="H111" s="256">
        <v>58773</v>
      </c>
      <c r="I111" s="256">
        <v>86417</v>
      </c>
    </row>
    <row r="113" spans="1:13">
      <c r="A113" s="1" t="s">
        <v>247</v>
      </c>
    </row>
    <row r="114" spans="1:13" ht="15">
      <c r="A114" s="231" t="s">
        <v>101</v>
      </c>
      <c r="B114">
        <v>0</v>
      </c>
      <c r="C114">
        <v>169</v>
      </c>
      <c r="D114">
        <v>169</v>
      </c>
      <c r="F114" s="231" t="s">
        <v>101</v>
      </c>
      <c r="G114">
        <v>1</v>
      </c>
      <c r="H114">
        <v>154</v>
      </c>
      <c r="I114">
        <v>155</v>
      </c>
      <c r="K114" s="1">
        <f>SUM(B114,G114)</f>
        <v>1</v>
      </c>
      <c r="L114" s="1">
        <f>SUM(C114,H114)</f>
        <v>323</v>
      </c>
      <c r="M114" s="1">
        <f>SUM(D114,I114)</f>
        <v>324</v>
      </c>
    </row>
    <row r="115" spans="1:13" ht="15">
      <c r="A115" s="231" t="s">
        <v>102</v>
      </c>
      <c r="B115">
        <v>100</v>
      </c>
      <c r="C115">
        <v>5727</v>
      </c>
      <c r="D115">
        <v>5827</v>
      </c>
      <c r="F115" s="231" t="s">
        <v>102</v>
      </c>
      <c r="G115">
        <v>98</v>
      </c>
      <c r="H115">
        <v>5233</v>
      </c>
      <c r="I115">
        <v>5331</v>
      </c>
      <c r="K115" s="1">
        <f t="shared" ref="K115:K123" si="11">SUM(B115,G115)</f>
        <v>198</v>
      </c>
      <c r="L115" s="1">
        <f t="shared" ref="L115:L123" si="12">SUM(C115,H115)</f>
        <v>10960</v>
      </c>
      <c r="M115" s="1">
        <f t="shared" ref="M115:M123" si="13">SUM(D115,I115)</f>
        <v>11158</v>
      </c>
    </row>
    <row r="116" spans="1:13" ht="15">
      <c r="A116" s="231" t="s">
        <v>103</v>
      </c>
      <c r="B116">
        <v>1531</v>
      </c>
      <c r="C116">
        <v>15493</v>
      </c>
      <c r="D116">
        <v>17024</v>
      </c>
      <c r="F116" s="231" t="s">
        <v>103</v>
      </c>
      <c r="G116">
        <v>1404</v>
      </c>
      <c r="H116">
        <v>14156</v>
      </c>
      <c r="I116">
        <v>15560</v>
      </c>
      <c r="K116" s="1">
        <f t="shared" si="11"/>
        <v>2935</v>
      </c>
      <c r="L116" s="1">
        <f t="shared" si="12"/>
        <v>29649</v>
      </c>
      <c r="M116" s="1">
        <f t="shared" si="13"/>
        <v>32584</v>
      </c>
    </row>
    <row r="117" spans="1:13" ht="15">
      <c r="A117" s="231" t="s">
        <v>104</v>
      </c>
      <c r="B117">
        <v>7391</v>
      </c>
      <c r="C117">
        <v>17963</v>
      </c>
      <c r="D117">
        <v>25354</v>
      </c>
      <c r="F117" s="231" t="s">
        <v>104</v>
      </c>
      <c r="G117">
        <v>6317</v>
      </c>
      <c r="H117">
        <v>15530</v>
      </c>
      <c r="I117">
        <v>21847</v>
      </c>
      <c r="K117" s="1">
        <f t="shared" si="11"/>
        <v>13708</v>
      </c>
      <c r="L117" s="1">
        <f t="shared" si="12"/>
        <v>33493</v>
      </c>
      <c r="M117" s="1">
        <f t="shared" si="13"/>
        <v>47201</v>
      </c>
    </row>
    <row r="118" spans="1:13" ht="15">
      <c r="A118" s="231" t="s">
        <v>105</v>
      </c>
      <c r="B118">
        <v>9903</v>
      </c>
      <c r="C118">
        <v>11857</v>
      </c>
      <c r="D118">
        <v>21760</v>
      </c>
      <c r="F118" s="231" t="s">
        <v>105</v>
      </c>
      <c r="G118">
        <v>8551</v>
      </c>
      <c r="H118">
        <v>10453</v>
      </c>
      <c r="I118">
        <v>19004</v>
      </c>
      <c r="K118" s="1">
        <f t="shared" si="11"/>
        <v>18454</v>
      </c>
      <c r="L118" s="1">
        <f t="shared" si="12"/>
        <v>22310</v>
      </c>
      <c r="M118" s="1">
        <f t="shared" si="13"/>
        <v>40764</v>
      </c>
    </row>
    <row r="119" spans="1:13" ht="15">
      <c r="A119" s="231" t="s">
        <v>106</v>
      </c>
      <c r="B119">
        <v>5915</v>
      </c>
      <c r="C119">
        <v>5760</v>
      </c>
      <c r="D119">
        <v>11675</v>
      </c>
      <c r="F119" s="231" t="s">
        <v>106</v>
      </c>
      <c r="G119">
        <v>5220</v>
      </c>
      <c r="H119">
        <v>5227</v>
      </c>
      <c r="I119">
        <v>10447</v>
      </c>
      <c r="K119" s="1">
        <f t="shared" si="11"/>
        <v>11135</v>
      </c>
      <c r="L119" s="1">
        <f t="shared" si="12"/>
        <v>10987</v>
      </c>
      <c r="M119" s="1">
        <f t="shared" si="13"/>
        <v>22122</v>
      </c>
    </row>
    <row r="120" spans="1:13" ht="15">
      <c r="A120" s="231" t="s">
        <v>107</v>
      </c>
      <c r="B120">
        <v>1700</v>
      </c>
      <c r="C120">
        <v>1618</v>
      </c>
      <c r="D120">
        <v>3318</v>
      </c>
      <c r="F120" s="231" t="s">
        <v>107</v>
      </c>
      <c r="G120">
        <v>1503</v>
      </c>
      <c r="H120">
        <v>1477</v>
      </c>
      <c r="I120">
        <v>2980</v>
      </c>
      <c r="K120" s="1">
        <f t="shared" si="11"/>
        <v>3203</v>
      </c>
      <c r="L120" s="1">
        <f t="shared" si="12"/>
        <v>3095</v>
      </c>
      <c r="M120" s="1">
        <f t="shared" si="13"/>
        <v>6298</v>
      </c>
    </row>
    <row r="121" spans="1:13" ht="15">
      <c r="A121" s="231" t="s">
        <v>108</v>
      </c>
      <c r="B121">
        <v>104</v>
      </c>
      <c r="C121">
        <v>90</v>
      </c>
      <c r="D121">
        <v>194</v>
      </c>
      <c r="F121" s="231" t="s">
        <v>108</v>
      </c>
      <c r="G121">
        <v>91</v>
      </c>
      <c r="H121">
        <v>90</v>
      </c>
      <c r="I121">
        <v>181</v>
      </c>
      <c r="K121" s="1">
        <f t="shared" si="11"/>
        <v>195</v>
      </c>
      <c r="L121" s="1">
        <f t="shared" si="12"/>
        <v>180</v>
      </c>
      <c r="M121" s="1">
        <f t="shared" si="13"/>
        <v>375</v>
      </c>
    </row>
    <row r="122" spans="1:13" ht="15">
      <c r="A122" s="231" t="s">
        <v>119</v>
      </c>
      <c r="B122">
        <v>7</v>
      </c>
      <c r="C122">
        <v>5</v>
      </c>
      <c r="D122">
        <v>12</v>
      </c>
      <c r="F122" s="231" t="s">
        <v>119</v>
      </c>
      <c r="G122">
        <v>5</v>
      </c>
      <c r="H122">
        <v>4</v>
      </c>
      <c r="I122">
        <v>9</v>
      </c>
      <c r="K122" s="1">
        <f t="shared" si="11"/>
        <v>12</v>
      </c>
      <c r="L122" s="1">
        <f t="shared" si="12"/>
        <v>9</v>
      </c>
      <c r="M122" s="1">
        <f t="shared" si="13"/>
        <v>21</v>
      </c>
    </row>
    <row r="123" spans="1:13" ht="15">
      <c r="A123" s="231" t="s">
        <v>120</v>
      </c>
      <c r="B123">
        <v>6</v>
      </c>
      <c r="C123">
        <v>10</v>
      </c>
      <c r="D123">
        <v>16</v>
      </c>
      <c r="F123" s="231" t="s">
        <v>120</v>
      </c>
      <c r="G123">
        <v>4</v>
      </c>
      <c r="H123">
        <v>16</v>
      </c>
      <c r="I123">
        <v>20</v>
      </c>
      <c r="K123" s="1">
        <f t="shared" si="11"/>
        <v>10</v>
      </c>
      <c r="L123" s="1">
        <f t="shared" si="12"/>
        <v>26</v>
      </c>
      <c r="M123" s="1">
        <f t="shared" si="13"/>
        <v>36</v>
      </c>
    </row>
    <row r="124" spans="1:13">
      <c r="K124" s="1">
        <f>SUM(K114:K123)</f>
        <v>49851</v>
      </c>
      <c r="L124" s="1">
        <f>SUM(L114:L123)</f>
        <v>111032</v>
      </c>
      <c r="M124" s="1">
        <f>SUM(M114:M123)</f>
        <v>160883</v>
      </c>
    </row>
    <row r="125" spans="1:13" ht="15">
      <c r="A125" s="251" t="s">
        <v>244</v>
      </c>
      <c r="B125" s="252">
        <v>26657</v>
      </c>
      <c r="C125" s="252">
        <v>58692</v>
      </c>
      <c r="D125" s="252">
        <v>85349</v>
      </c>
      <c r="F125" s="251" t="s">
        <v>244</v>
      </c>
      <c r="G125" s="252">
        <v>23194</v>
      </c>
      <c r="H125" s="252">
        <v>52340</v>
      </c>
      <c r="I125" s="252">
        <v>75534</v>
      </c>
    </row>
  </sheetData>
  <mergeCells count="10">
    <mergeCell ref="B11:C11"/>
    <mergeCell ref="C24:I26"/>
    <mergeCell ref="C27:I29"/>
    <mergeCell ref="B4:I4"/>
    <mergeCell ref="B6:D9"/>
    <mergeCell ref="F6:G6"/>
    <mergeCell ref="H6:I6"/>
    <mergeCell ref="E7:E8"/>
    <mergeCell ref="F7:G7"/>
    <mergeCell ref="H7:I7"/>
  </mergeCells>
  <pageMargins left="0.70866141732283505" right="0.59055118110236204" top="0.74803149606299202" bottom="0.74803149606299202" header="0.31496062992126" footer="0.31496062992126"/>
  <pageSetup paperSize="9" scale="95" orientation="landscape" r:id="rId1"/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R66"/>
  <sheetViews>
    <sheetView topLeftCell="A5" workbookViewId="0">
      <selection activeCell="L16" sqref="L16"/>
    </sheetView>
  </sheetViews>
  <sheetFormatPr defaultColWidth="9.140625" defaultRowHeight="14.25"/>
  <cols>
    <col min="1" max="1" width="9.140625" style="1"/>
    <col min="2" max="2" width="9.85546875" style="1" customWidth="1"/>
    <col min="3" max="3" width="12.85546875" style="1" customWidth="1"/>
    <col min="4" max="4" width="14" style="1" customWidth="1"/>
    <col min="5" max="9" width="15" style="1" customWidth="1"/>
    <col min="10" max="10" width="9.85546875" style="1" customWidth="1"/>
    <col min="11" max="12" width="13" style="1" customWidth="1"/>
    <col min="13" max="13" width="9.85546875" style="1" customWidth="1"/>
    <col min="14" max="15" width="9.28515625" style="1" customWidth="1"/>
    <col min="16" max="16" width="9.85546875" style="1" customWidth="1"/>
    <col min="17" max="16384" width="9.140625" style="1"/>
  </cols>
  <sheetData>
    <row r="4" spans="2:14" ht="34.5" customHeight="1">
      <c r="B4" s="340" t="s">
        <v>223</v>
      </c>
      <c r="C4" s="340"/>
      <c r="D4" s="340"/>
      <c r="E4" s="340"/>
      <c r="F4" s="340"/>
      <c r="G4" s="340"/>
      <c r="H4" s="340"/>
      <c r="I4" s="340"/>
    </row>
    <row r="5" spans="2:14" ht="15">
      <c r="B5" s="20"/>
      <c r="C5" s="20"/>
      <c r="D5" s="20" t="s">
        <v>224</v>
      </c>
      <c r="E5" s="20"/>
      <c r="F5" s="20"/>
      <c r="G5" s="20"/>
      <c r="H5" s="20"/>
      <c r="I5" s="20"/>
    </row>
    <row r="6" spans="2:14" ht="9" customHeight="1">
      <c r="B6" s="341" t="s">
        <v>225</v>
      </c>
      <c r="C6" s="341"/>
      <c r="D6" s="341"/>
      <c r="E6" s="27"/>
      <c r="F6" s="344"/>
      <c r="G6" s="344"/>
      <c r="H6" s="344"/>
      <c r="I6" s="344"/>
    </row>
    <row r="7" spans="2:14" ht="15" customHeight="1">
      <c r="B7" s="342"/>
      <c r="C7" s="342"/>
      <c r="D7" s="342"/>
      <c r="E7" s="345" t="s">
        <v>72</v>
      </c>
      <c r="F7" s="346" t="s">
        <v>222</v>
      </c>
      <c r="G7" s="346"/>
      <c r="H7" s="346" t="s">
        <v>220</v>
      </c>
      <c r="I7" s="346"/>
    </row>
    <row r="8" spans="2:14" ht="15" customHeight="1">
      <c r="B8" s="342"/>
      <c r="C8" s="342"/>
      <c r="D8" s="342"/>
      <c r="E8" s="342"/>
      <c r="F8" s="28" t="s">
        <v>172</v>
      </c>
      <c r="G8" s="28" t="s">
        <v>170</v>
      </c>
      <c r="H8" s="28" t="s">
        <v>172</v>
      </c>
      <c r="I8" s="28" t="s">
        <v>170</v>
      </c>
    </row>
    <row r="9" spans="2:14" ht="9" customHeight="1">
      <c r="B9" s="343"/>
      <c r="C9" s="343"/>
      <c r="D9" s="343"/>
      <c r="E9" s="29"/>
      <c r="F9" s="21"/>
      <c r="G9" s="21"/>
      <c r="H9" s="6"/>
      <c r="I9" s="34"/>
    </row>
    <row r="10" spans="2:14" ht="9" customHeight="1">
      <c r="B10" s="22"/>
      <c r="C10" s="22"/>
      <c r="D10" s="22"/>
      <c r="E10" s="22"/>
      <c r="F10" s="4"/>
      <c r="G10" s="4"/>
      <c r="H10" s="30"/>
    </row>
    <row r="11" spans="2:14">
      <c r="B11" s="338" t="s">
        <v>117</v>
      </c>
      <c r="C11" s="338"/>
      <c r="D11" s="23" t="s">
        <v>72</v>
      </c>
      <c r="E11" s="31">
        <f>SUM(E12:E21)</f>
        <v>160132</v>
      </c>
      <c r="F11" s="31">
        <f>SUM(F12:F21)</f>
        <v>48309</v>
      </c>
      <c r="G11" s="32">
        <f t="shared" ref="G11:G21" si="0">(F11/E11)*100</f>
        <v>30.168236205130768</v>
      </c>
      <c r="H11" s="33">
        <f>SUM(H12:H21)</f>
        <v>111823</v>
      </c>
      <c r="I11" s="35">
        <f t="shared" ref="I11:I21" si="1">(H11/E11)*100</f>
        <v>69.831763794869232</v>
      </c>
    </row>
    <row r="12" spans="2:14">
      <c r="D12" s="23" t="s">
        <v>101</v>
      </c>
      <c r="E12" s="31">
        <f>SUM(F12,H12)</f>
        <v>325</v>
      </c>
      <c r="F12" s="31">
        <v>4</v>
      </c>
      <c r="G12" s="32">
        <f t="shared" si="0"/>
        <v>1.2307692307692308</v>
      </c>
      <c r="H12" s="31">
        <v>321</v>
      </c>
      <c r="I12" s="35">
        <f t="shared" si="1"/>
        <v>98.769230769230759</v>
      </c>
    </row>
    <row r="13" spans="2:14">
      <c r="D13" s="23" t="s">
        <v>102</v>
      </c>
      <c r="E13" s="31">
        <f t="shared" ref="E13:E21" si="2">SUM(F13,H13)</f>
        <v>12215</v>
      </c>
      <c r="F13" s="31">
        <v>237</v>
      </c>
      <c r="G13" s="32">
        <f t="shared" si="0"/>
        <v>1.9402374130167828</v>
      </c>
      <c r="H13" s="31">
        <v>11978</v>
      </c>
      <c r="I13" s="35">
        <f t="shared" si="1"/>
        <v>98.059762586983211</v>
      </c>
      <c r="N13" s="37">
        <f>SUM(E12:E13)</f>
        <v>12540</v>
      </c>
    </row>
    <row r="14" spans="2:14">
      <c r="D14" s="23" t="s">
        <v>103</v>
      </c>
      <c r="E14" s="31">
        <f t="shared" si="2"/>
        <v>34692</v>
      </c>
      <c r="F14" s="31">
        <v>3441</v>
      </c>
      <c r="G14" s="32">
        <f t="shared" si="0"/>
        <v>9.918713248011068</v>
      </c>
      <c r="H14" s="31">
        <v>31251</v>
      </c>
      <c r="I14" s="35">
        <f t="shared" si="1"/>
        <v>90.081286751988927</v>
      </c>
    </row>
    <row r="15" spans="2:14">
      <c r="D15" s="23" t="s">
        <v>104</v>
      </c>
      <c r="E15" s="31">
        <f>SUM(F15,H15)</f>
        <v>46421</v>
      </c>
      <c r="F15" s="31">
        <v>13297</v>
      </c>
      <c r="G15" s="32">
        <f t="shared" si="0"/>
        <v>28.644363542362296</v>
      </c>
      <c r="H15" s="31">
        <v>33124</v>
      </c>
      <c r="I15" s="35">
        <f t="shared" si="1"/>
        <v>71.355636457637701</v>
      </c>
    </row>
    <row r="16" spans="2:14">
      <c r="D16" s="23" t="s">
        <v>105</v>
      </c>
      <c r="E16" s="31">
        <f t="shared" si="2"/>
        <v>39210</v>
      </c>
      <c r="F16" s="31">
        <v>17517</v>
      </c>
      <c r="G16" s="32">
        <f t="shared" si="0"/>
        <v>44.674827850038255</v>
      </c>
      <c r="H16" s="31">
        <v>21693</v>
      </c>
      <c r="I16" s="35">
        <f t="shared" si="1"/>
        <v>55.325172149961745</v>
      </c>
    </row>
    <row r="17" spans="2:18">
      <c r="D17" s="23" t="s">
        <v>106</v>
      </c>
      <c r="E17" s="31">
        <f t="shared" si="2"/>
        <v>20801</v>
      </c>
      <c r="F17" s="31">
        <v>10446</v>
      </c>
      <c r="G17" s="32">
        <f t="shared" si="0"/>
        <v>50.218739483678668</v>
      </c>
      <c r="H17" s="31">
        <v>10355</v>
      </c>
      <c r="I17" s="35">
        <f t="shared" si="1"/>
        <v>49.781260516321332</v>
      </c>
    </row>
    <row r="18" spans="2:18">
      <c r="D18" s="23" t="s">
        <v>107</v>
      </c>
      <c r="E18" s="31">
        <f t="shared" si="2"/>
        <v>6069</v>
      </c>
      <c r="F18" s="31">
        <v>3139</v>
      </c>
      <c r="G18" s="32">
        <f t="shared" si="0"/>
        <v>51.7218652166749</v>
      </c>
      <c r="H18" s="31">
        <v>2930</v>
      </c>
      <c r="I18" s="35">
        <f t="shared" si="1"/>
        <v>48.278134783325093</v>
      </c>
    </row>
    <row r="19" spans="2:18">
      <c r="D19" s="23" t="s">
        <v>108</v>
      </c>
      <c r="E19" s="31">
        <f t="shared" si="2"/>
        <v>364</v>
      </c>
      <c r="F19" s="31">
        <v>218</v>
      </c>
      <c r="G19" s="32">
        <f t="shared" si="0"/>
        <v>59.890109890109891</v>
      </c>
      <c r="H19" s="31">
        <v>146</v>
      </c>
      <c r="I19" s="35">
        <f t="shared" si="1"/>
        <v>40.109890109890109</v>
      </c>
    </row>
    <row r="20" spans="2:18">
      <c r="D20" s="23" t="s">
        <v>119</v>
      </c>
      <c r="E20" s="31">
        <f t="shared" si="2"/>
        <v>12</v>
      </c>
      <c r="F20" s="31">
        <v>5</v>
      </c>
      <c r="G20" s="32">
        <f t="shared" si="0"/>
        <v>41.666666666666671</v>
      </c>
      <c r="H20" s="31">
        <v>7</v>
      </c>
      <c r="I20" s="35">
        <f t="shared" si="1"/>
        <v>58.333333333333336</v>
      </c>
    </row>
    <row r="21" spans="2:18">
      <c r="D21" s="23" t="s">
        <v>92</v>
      </c>
      <c r="E21" s="31">
        <f t="shared" si="2"/>
        <v>23</v>
      </c>
      <c r="F21" s="31">
        <v>5</v>
      </c>
      <c r="G21" s="32">
        <f t="shared" si="0"/>
        <v>21.739130434782609</v>
      </c>
      <c r="H21" s="31">
        <v>18</v>
      </c>
      <c r="I21" s="35">
        <f t="shared" si="1"/>
        <v>78.260869565217391</v>
      </c>
    </row>
    <row r="22" spans="2:18" ht="10.5" customHeight="1">
      <c r="B22" s="7"/>
      <c r="C22" s="7"/>
      <c r="D22" s="7"/>
      <c r="E22" s="7"/>
      <c r="F22" s="7"/>
      <c r="G22" s="7"/>
      <c r="H22" s="7"/>
      <c r="I22" s="7"/>
    </row>
    <row r="23" spans="2:18" ht="9" customHeight="1"/>
    <row r="24" spans="2:18" ht="12.75" customHeight="1">
      <c r="B24" s="10" t="s">
        <v>176</v>
      </c>
      <c r="C24" s="339" t="s">
        <v>177</v>
      </c>
      <c r="D24" s="339"/>
      <c r="E24" s="339"/>
      <c r="F24" s="339"/>
      <c r="G24" s="339"/>
      <c r="H24" s="339"/>
      <c r="I24" s="339"/>
      <c r="J24" s="36"/>
      <c r="K24" s="36"/>
      <c r="L24" s="36"/>
      <c r="M24" s="36"/>
      <c r="N24" s="36"/>
      <c r="O24" s="36"/>
      <c r="P24" s="36"/>
      <c r="Q24" s="36"/>
      <c r="R24" s="36"/>
    </row>
    <row r="25" spans="2:18">
      <c r="B25" s="10"/>
      <c r="C25" s="339"/>
      <c r="D25" s="339"/>
      <c r="E25" s="339"/>
      <c r="F25" s="339"/>
      <c r="G25" s="339"/>
      <c r="H25" s="339"/>
      <c r="I25" s="339"/>
      <c r="J25" s="36"/>
      <c r="K25" s="36"/>
      <c r="L25" s="36"/>
      <c r="M25" s="36"/>
      <c r="N25" s="36"/>
      <c r="O25" s="38"/>
      <c r="P25" s="38"/>
      <c r="Q25" s="38"/>
      <c r="R25" s="38"/>
    </row>
    <row r="26" spans="2:18">
      <c r="B26" s="10"/>
      <c r="C26" s="339"/>
      <c r="D26" s="339"/>
      <c r="E26" s="339"/>
      <c r="F26" s="339"/>
      <c r="G26" s="339"/>
      <c r="H26" s="339"/>
      <c r="I26" s="339"/>
      <c r="J26" s="36"/>
      <c r="K26" s="36"/>
      <c r="L26" s="36"/>
      <c r="M26" s="36"/>
      <c r="N26" s="36"/>
      <c r="O26" s="38"/>
      <c r="P26" s="38"/>
      <c r="Q26" s="38"/>
      <c r="R26" s="38"/>
    </row>
    <row r="27" spans="2:18" ht="12.75" customHeight="1">
      <c r="B27" s="11" t="s">
        <v>178</v>
      </c>
      <c r="C27" s="339" t="s">
        <v>192</v>
      </c>
      <c r="D27" s="339"/>
      <c r="E27" s="339"/>
      <c r="F27" s="339"/>
      <c r="G27" s="339"/>
      <c r="H27" s="339"/>
      <c r="I27" s="339"/>
      <c r="J27" s="36"/>
      <c r="K27" s="36"/>
      <c r="L27" s="36"/>
      <c r="M27" s="36"/>
      <c r="N27" s="36"/>
      <c r="O27" s="36"/>
      <c r="P27" s="36"/>
      <c r="Q27" s="36"/>
      <c r="R27" s="36"/>
    </row>
    <row r="28" spans="2:18">
      <c r="B28" s="11"/>
      <c r="C28" s="339"/>
      <c r="D28" s="339"/>
      <c r="E28" s="339"/>
      <c r="F28" s="339"/>
      <c r="G28" s="339"/>
      <c r="H28" s="339"/>
      <c r="I28" s="339"/>
      <c r="J28" s="36"/>
      <c r="K28" s="36"/>
      <c r="L28" s="36"/>
      <c r="M28" s="36"/>
      <c r="N28" s="36"/>
      <c r="O28" s="36"/>
      <c r="P28" s="36"/>
      <c r="Q28" s="36"/>
      <c r="R28" s="36"/>
    </row>
    <row r="29" spans="2:18">
      <c r="B29" s="11"/>
      <c r="C29" s="339"/>
      <c r="D29" s="339"/>
      <c r="E29" s="339"/>
      <c r="F29" s="339"/>
      <c r="G29" s="339"/>
      <c r="H29" s="339"/>
      <c r="I29" s="339"/>
    </row>
    <row r="56" spans="2:8">
      <c r="C56" s="1" t="s">
        <v>222</v>
      </c>
      <c r="D56" s="1" t="s">
        <v>220</v>
      </c>
      <c r="G56" s="1" t="s">
        <v>115</v>
      </c>
      <c r="H56" s="1" t="s">
        <v>116</v>
      </c>
    </row>
    <row r="57" spans="2:8">
      <c r="B57" s="24" t="s">
        <v>101</v>
      </c>
      <c r="C57" s="25">
        <f>G12</f>
        <v>1.2307692307692308</v>
      </c>
      <c r="D57" s="26">
        <f>I12</f>
        <v>98.769230769230759</v>
      </c>
      <c r="F57" s="24" t="s">
        <v>101</v>
      </c>
      <c r="G57" s="19">
        <f>(F12/$F$11)*100</f>
        <v>8.2800306361133537E-3</v>
      </c>
      <c r="H57" s="19">
        <f>(H12/$H$11)*100</f>
        <v>0.28706080144514101</v>
      </c>
    </row>
    <row r="58" spans="2:8">
      <c r="B58" s="24" t="s">
        <v>102</v>
      </c>
      <c r="C58" s="25">
        <f t="shared" ref="C58:C66" si="3">G13</f>
        <v>1.9402374130167828</v>
      </c>
      <c r="D58" s="26">
        <f t="shared" ref="D58:D66" si="4">I13</f>
        <v>98.059762586983211</v>
      </c>
      <c r="F58" s="24" t="s">
        <v>102</v>
      </c>
      <c r="G58" s="19">
        <f t="shared" ref="G58:G66" si="5">(F13/$F$11)*100</f>
        <v>0.49059181518971617</v>
      </c>
      <c r="H58" s="19">
        <f t="shared" ref="H58:H66" si="6">(H13/$H$11)*100</f>
        <v>10.711570964828345</v>
      </c>
    </row>
    <row r="59" spans="2:8">
      <c r="B59" s="24" t="s">
        <v>103</v>
      </c>
      <c r="C59" s="25">
        <f t="shared" si="3"/>
        <v>9.918713248011068</v>
      </c>
      <c r="D59" s="26">
        <f t="shared" si="4"/>
        <v>90.081286751988927</v>
      </c>
      <c r="F59" s="24" t="s">
        <v>103</v>
      </c>
      <c r="G59" s="19">
        <f t="shared" si="5"/>
        <v>7.1228963547165129</v>
      </c>
      <c r="H59" s="19">
        <f t="shared" si="6"/>
        <v>27.946844566860129</v>
      </c>
    </row>
    <row r="60" spans="2:8">
      <c r="B60" s="24" t="s">
        <v>104</v>
      </c>
      <c r="C60" s="25">
        <f t="shared" si="3"/>
        <v>28.644363542362296</v>
      </c>
      <c r="D60" s="26">
        <f t="shared" si="4"/>
        <v>71.355636457637701</v>
      </c>
      <c r="F60" s="24" t="s">
        <v>104</v>
      </c>
      <c r="G60" s="19">
        <f t="shared" si="5"/>
        <v>27.524891842099812</v>
      </c>
      <c r="H60" s="19">
        <f t="shared" si="6"/>
        <v>29.621813043828194</v>
      </c>
    </row>
    <row r="61" spans="2:8">
      <c r="B61" s="24" t="s">
        <v>105</v>
      </c>
      <c r="C61" s="25">
        <f t="shared" si="3"/>
        <v>44.674827850038255</v>
      </c>
      <c r="D61" s="26">
        <f t="shared" si="4"/>
        <v>55.325172149961745</v>
      </c>
      <c r="F61" s="24" t="s">
        <v>105</v>
      </c>
      <c r="G61" s="19">
        <f t="shared" si="5"/>
        <v>36.260324163199407</v>
      </c>
      <c r="H61" s="19">
        <f t="shared" si="6"/>
        <v>19.39940799298892</v>
      </c>
    </row>
    <row r="62" spans="2:8">
      <c r="B62" s="24" t="s">
        <v>106</v>
      </c>
      <c r="C62" s="25">
        <f t="shared" si="3"/>
        <v>50.218739483678668</v>
      </c>
      <c r="D62" s="26">
        <f t="shared" si="4"/>
        <v>49.781260516321332</v>
      </c>
      <c r="F62" s="24" t="s">
        <v>106</v>
      </c>
      <c r="G62" s="19">
        <f t="shared" si="5"/>
        <v>21.623300006210023</v>
      </c>
      <c r="H62" s="19">
        <f t="shared" si="6"/>
        <v>9.2601700902318846</v>
      </c>
    </row>
    <row r="63" spans="2:8">
      <c r="B63" s="24" t="s">
        <v>107</v>
      </c>
      <c r="C63" s="25">
        <f t="shared" si="3"/>
        <v>51.7218652166749</v>
      </c>
      <c r="D63" s="26">
        <f t="shared" si="4"/>
        <v>48.278134783325093</v>
      </c>
      <c r="F63" s="24" t="s">
        <v>107</v>
      </c>
      <c r="G63" s="19">
        <f t="shared" si="5"/>
        <v>6.4977540416899542</v>
      </c>
      <c r="H63" s="19">
        <f t="shared" si="6"/>
        <v>2.6202122997952122</v>
      </c>
    </row>
    <row r="64" spans="2:8">
      <c r="B64" s="24" t="s">
        <v>108</v>
      </c>
      <c r="C64" s="25">
        <f t="shared" si="3"/>
        <v>59.890109890109891</v>
      </c>
      <c r="D64" s="26">
        <f t="shared" si="4"/>
        <v>40.109890109890109</v>
      </c>
      <c r="F64" s="24" t="s">
        <v>108</v>
      </c>
      <c r="G64" s="19">
        <f t="shared" si="5"/>
        <v>0.45126166966817777</v>
      </c>
      <c r="H64" s="19">
        <f t="shared" si="6"/>
        <v>0.13056347978501739</v>
      </c>
    </row>
    <row r="65" spans="2:8">
      <c r="B65" s="24" t="s">
        <v>119</v>
      </c>
      <c r="C65" s="25">
        <f t="shared" si="3"/>
        <v>41.666666666666671</v>
      </c>
      <c r="D65" s="26">
        <f t="shared" si="4"/>
        <v>58.333333333333336</v>
      </c>
      <c r="F65" s="24" t="s">
        <v>119</v>
      </c>
      <c r="G65" s="19">
        <f t="shared" si="5"/>
        <v>1.0350038295141693E-2</v>
      </c>
      <c r="H65" s="19">
        <f t="shared" si="6"/>
        <v>6.2598928664049439E-3</v>
      </c>
    </row>
    <row r="66" spans="2:8">
      <c r="B66" s="24" t="s">
        <v>92</v>
      </c>
      <c r="C66" s="25">
        <f t="shared" si="3"/>
        <v>21.739130434782609</v>
      </c>
      <c r="D66" s="26">
        <f t="shared" si="4"/>
        <v>78.260869565217391</v>
      </c>
      <c r="F66" s="24" t="s">
        <v>92</v>
      </c>
      <c r="G66" s="19">
        <f t="shared" si="5"/>
        <v>1.0350038295141693E-2</v>
      </c>
      <c r="H66" s="19">
        <f t="shared" si="6"/>
        <v>1.6096867370755569E-2</v>
      </c>
    </row>
  </sheetData>
  <mergeCells count="10">
    <mergeCell ref="B4:I4"/>
    <mergeCell ref="F6:G6"/>
    <mergeCell ref="H6:I6"/>
    <mergeCell ref="F7:G7"/>
    <mergeCell ref="H7:I7"/>
    <mergeCell ref="B11:C11"/>
    <mergeCell ref="E7:E8"/>
    <mergeCell ref="C27:I29"/>
    <mergeCell ref="B6:D9"/>
    <mergeCell ref="C24:I26"/>
  </mergeCells>
  <pageMargins left="0.70866141732283505" right="0.59055118110236204" top="0.74803149606299202" bottom="0.74803149606299202" header="0.31496062992126" footer="0.31496062992126"/>
  <pageSetup paperSize="9" orientation="landscape"/>
  <rowBreaks count="1" manualBreakCount="1">
    <brk id="31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58C6-7BA0-4E19-A60C-EDA289049ECA}">
  <dimension ref="A4:AR121"/>
  <sheetViews>
    <sheetView view="pageBreakPreview" topLeftCell="A8" zoomScale="60" zoomScaleNormal="93" workbookViewId="0">
      <selection activeCell="P30" sqref="P30"/>
    </sheetView>
  </sheetViews>
  <sheetFormatPr defaultColWidth="9.140625" defaultRowHeight="14.25"/>
  <cols>
    <col min="1" max="1" width="9.140625" style="1"/>
    <col min="2" max="2" width="9.140625" style="1" customWidth="1"/>
    <col min="3" max="3" width="18.28515625" style="1" customWidth="1"/>
    <col min="4" max="9" width="14.28515625" style="1" customWidth="1"/>
    <col min="10" max="11" width="13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44" ht="30.75" customHeight="1">
      <c r="B4" s="348" t="s">
        <v>237</v>
      </c>
      <c r="C4" s="349"/>
      <c r="D4" s="349"/>
      <c r="E4" s="349"/>
      <c r="F4" s="349"/>
      <c r="G4" s="349"/>
      <c r="H4" s="349"/>
      <c r="I4" s="349"/>
      <c r="J4" s="17"/>
      <c r="K4" s="17"/>
      <c r="L4" s="17"/>
      <c r="M4" s="17"/>
      <c r="N4" s="17"/>
    </row>
    <row r="5" spans="2:44" ht="15.75" thickBot="1">
      <c r="B5"/>
      <c r="C5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44" ht="9" customHeight="1">
      <c r="B6" s="344" t="s">
        <v>71</v>
      </c>
      <c r="C6" s="344"/>
      <c r="D6" s="3"/>
      <c r="E6" s="3"/>
      <c r="F6" s="3"/>
      <c r="G6" s="3"/>
      <c r="H6" s="3"/>
      <c r="I6" s="3"/>
      <c r="J6" s="2"/>
      <c r="K6" s="2"/>
      <c r="L6" s="2"/>
      <c r="M6" s="2"/>
      <c r="N6" s="2"/>
    </row>
    <row r="7" spans="2:44" ht="15">
      <c r="B7" s="346"/>
      <c r="C7" s="346"/>
      <c r="D7" s="342" t="s">
        <v>72</v>
      </c>
      <c r="E7" s="342"/>
      <c r="F7" s="342" t="s">
        <v>227</v>
      </c>
      <c r="G7" s="342"/>
      <c r="H7" s="351" t="s">
        <v>228</v>
      </c>
      <c r="I7" s="351"/>
      <c r="J7" s="2"/>
      <c r="K7" s="2"/>
      <c r="L7" s="2"/>
      <c r="M7" s="2"/>
    </row>
    <row r="8" spans="2:44" ht="15">
      <c r="B8" s="346"/>
      <c r="C8" s="346"/>
      <c r="D8" s="5" t="s">
        <v>172</v>
      </c>
      <c r="E8" s="5" t="s">
        <v>170</v>
      </c>
      <c r="F8" s="5" t="s">
        <v>172</v>
      </c>
      <c r="G8" s="5" t="s">
        <v>170</v>
      </c>
      <c r="H8" s="5" t="s">
        <v>172</v>
      </c>
      <c r="I8" s="5" t="s">
        <v>170</v>
      </c>
      <c r="J8" s="2"/>
      <c r="K8" s="2"/>
      <c r="L8" s="2"/>
      <c r="M8" s="2"/>
    </row>
    <row r="9" spans="2:44" ht="9.75" customHeight="1" thickBot="1">
      <c r="B9" s="350"/>
      <c r="C9" s="350"/>
      <c r="D9" s="7"/>
      <c r="E9" s="7"/>
      <c r="F9" s="7"/>
      <c r="G9" s="7"/>
      <c r="H9" s="7"/>
      <c r="I9" s="7"/>
      <c r="J9" s="2"/>
      <c r="K9" s="2"/>
      <c r="L9" s="2"/>
      <c r="M9" s="2"/>
      <c r="AH9"/>
      <c r="AI9"/>
      <c r="AJ9" s="18">
        <v>1</v>
      </c>
      <c r="AK9" s="18">
        <v>2</v>
      </c>
      <c r="AL9"/>
      <c r="AN9"/>
      <c r="AO9"/>
      <c r="AP9" s="18">
        <v>1</v>
      </c>
      <c r="AQ9" s="18">
        <v>2</v>
      </c>
      <c r="AR9"/>
    </row>
    <row r="10" spans="2:44" ht="9" customHeight="1">
      <c r="D10" s="8"/>
      <c r="E10" s="8"/>
      <c r="F10" s="8"/>
      <c r="G10" s="8"/>
      <c r="H10" s="8"/>
      <c r="I10" s="8"/>
      <c r="J10" s="2"/>
      <c r="K10" s="2"/>
      <c r="L10" s="2"/>
      <c r="M10" s="2"/>
      <c r="AH10"/>
      <c r="AI10" t="s">
        <v>118</v>
      </c>
      <c r="AJ10" s="18" t="s">
        <v>229</v>
      </c>
      <c r="AK10" s="18" t="s">
        <v>230</v>
      </c>
      <c r="AL10"/>
      <c r="AN10"/>
      <c r="AO10" t="s">
        <v>118</v>
      </c>
      <c r="AP10" s="18" t="s">
        <v>229</v>
      </c>
      <c r="AQ10" s="18" t="s">
        <v>230</v>
      </c>
      <c r="AR10"/>
    </row>
    <row r="11" spans="2:44" ht="15">
      <c r="B11" s="338" t="s">
        <v>191</v>
      </c>
      <c r="C11" s="338"/>
      <c r="D11" s="8">
        <v>164002</v>
      </c>
      <c r="E11" s="15">
        <v>100</v>
      </c>
      <c r="F11" s="8">
        <v>155937</v>
      </c>
      <c r="G11" s="16">
        <v>95.08237704418238</v>
      </c>
      <c r="H11" s="8">
        <v>8065</v>
      </c>
      <c r="I11" s="16">
        <v>4.9176229558176114</v>
      </c>
      <c r="J11" s="2"/>
      <c r="AH11" t="s">
        <v>123</v>
      </c>
      <c r="AI11" t="s">
        <v>124</v>
      </c>
      <c r="AJ11">
        <v>3172</v>
      </c>
      <c r="AK11">
        <v>265</v>
      </c>
      <c r="AL11">
        <v>3437</v>
      </c>
      <c r="AN11" t="s">
        <v>123</v>
      </c>
      <c r="AO11" t="s">
        <v>124</v>
      </c>
      <c r="AP11">
        <v>3490</v>
      </c>
      <c r="AQ11">
        <v>235</v>
      </c>
      <c r="AR11">
        <v>3725</v>
      </c>
    </row>
    <row r="12" spans="2:44" ht="15">
      <c r="B12" s="338" t="s">
        <v>10</v>
      </c>
      <c r="C12" s="338"/>
      <c r="D12" s="8">
        <v>20234</v>
      </c>
      <c r="E12" s="15">
        <v>12.337654418848551</v>
      </c>
      <c r="F12" s="8">
        <v>18953</v>
      </c>
      <c r="G12" s="16">
        <v>93.669071859246813</v>
      </c>
      <c r="H12" s="8">
        <v>1281</v>
      </c>
      <c r="I12" s="16">
        <v>6.3309281407531879</v>
      </c>
      <c r="J12" s="2"/>
      <c r="AH12" t="s">
        <v>125</v>
      </c>
      <c r="AI12" t="s">
        <v>126</v>
      </c>
      <c r="AJ12">
        <v>2360</v>
      </c>
      <c r="AK12">
        <v>156</v>
      </c>
      <c r="AL12">
        <v>2516</v>
      </c>
      <c r="AN12" t="s">
        <v>125</v>
      </c>
      <c r="AO12" t="s">
        <v>126</v>
      </c>
      <c r="AP12">
        <v>2676</v>
      </c>
      <c r="AQ12">
        <v>178</v>
      </c>
      <c r="AR12">
        <v>2854</v>
      </c>
    </row>
    <row r="13" spans="2:44" ht="15">
      <c r="B13" s="1" t="s">
        <v>11</v>
      </c>
      <c r="D13" s="8">
        <v>7337</v>
      </c>
      <c r="E13" s="15">
        <v>4.4737259301715833</v>
      </c>
      <c r="F13" s="8">
        <v>6945</v>
      </c>
      <c r="G13" s="16">
        <v>94.657216846122395</v>
      </c>
      <c r="H13" s="8">
        <v>392</v>
      </c>
      <c r="I13" s="16">
        <v>5.3427831538776065</v>
      </c>
      <c r="J13" s="2"/>
      <c r="AH13" t="s">
        <v>127</v>
      </c>
      <c r="AI13" t="s">
        <v>128</v>
      </c>
      <c r="AJ13">
        <v>2135</v>
      </c>
      <c r="AK13">
        <v>161</v>
      </c>
      <c r="AL13">
        <v>2296</v>
      </c>
      <c r="AN13" t="s">
        <v>127</v>
      </c>
      <c r="AO13" t="s">
        <v>128</v>
      </c>
      <c r="AP13">
        <v>2214</v>
      </c>
      <c r="AQ13">
        <v>154</v>
      </c>
      <c r="AR13">
        <v>2368</v>
      </c>
    </row>
    <row r="14" spans="2:44" ht="15">
      <c r="B14" s="1" t="s">
        <v>12</v>
      </c>
      <c r="D14" s="8">
        <v>5516</v>
      </c>
      <c r="E14" s="15">
        <v>3.3633736173949096</v>
      </c>
      <c r="F14" s="8">
        <v>5303</v>
      </c>
      <c r="G14" s="16">
        <v>96.138506163886873</v>
      </c>
      <c r="H14" s="8">
        <v>213</v>
      </c>
      <c r="I14" s="16">
        <v>3.8614938361131252</v>
      </c>
      <c r="J14" s="2"/>
      <c r="AH14" t="s">
        <v>129</v>
      </c>
      <c r="AI14" t="s">
        <v>130</v>
      </c>
      <c r="AJ14">
        <v>2080</v>
      </c>
      <c r="AK14">
        <v>48</v>
      </c>
      <c r="AL14">
        <v>2128</v>
      </c>
      <c r="AN14" t="s">
        <v>129</v>
      </c>
      <c r="AO14" t="s">
        <v>130</v>
      </c>
      <c r="AP14">
        <v>2336</v>
      </c>
      <c r="AQ14">
        <v>44</v>
      </c>
      <c r="AR14">
        <v>2380</v>
      </c>
    </row>
    <row r="15" spans="2:44" ht="15">
      <c r="B15" s="1" t="s">
        <v>13</v>
      </c>
      <c r="D15" s="8">
        <v>5072</v>
      </c>
      <c r="E15" s="15">
        <v>3.0926452116437604</v>
      </c>
      <c r="F15" s="8">
        <v>4815</v>
      </c>
      <c r="G15" s="16">
        <v>94.93296529968454</v>
      </c>
      <c r="H15" s="8">
        <v>257</v>
      </c>
      <c r="I15" s="16">
        <v>5.0670347003154568</v>
      </c>
      <c r="AH15" t="s">
        <v>131</v>
      </c>
      <c r="AI15" t="s">
        <v>132</v>
      </c>
      <c r="AJ15">
        <v>10599</v>
      </c>
      <c r="AK15">
        <v>273</v>
      </c>
      <c r="AL15">
        <v>10872</v>
      </c>
      <c r="AN15" t="s">
        <v>131</v>
      </c>
      <c r="AO15" t="s">
        <v>132</v>
      </c>
      <c r="AP15">
        <v>11307</v>
      </c>
      <c r="AQ15">
        <v>275</v>
      </c>
      <c r="AR15">
        <v>11582</v>
      </c>
    </row>
    <row r="16" spans="2:44" ht="15">
      <c r="B16" s="1" t="s">
        <v>23</v>
      </c>
      <c r="D16" s="8">
        <v>4572</v>
      </c>
      <c r="E16" s="15">
        <v>2.7877708808429165</v>
      </c>
      <c r="F16" s="8">
        <v>4500</v>
      </c>
      <c r="G16" s="16">
        <v>98.425196850393704</v>
      </c>
      <c r="H16" s="8">
        <v>72</v>
      </c>
      <c r="I16" s="16">
        <v>1.5748031496062991</v>
      </c>
      <c r="AH16" t="s">
        <v>133</v>
      </c>
      <c r="AI16" t="s">
        <v>134</v>
      </c>
      <c r="AJ16">
        <v>2610</v>
      </c>
      <c r="AK16">
        <v>73</v>
      </c>
      <c r="AL16">
        <v>2683</v>
      </c>
      <c r="AN16" t="s">
        <v>133</v>
      </c>
      <c r="AO16" t="s">
        <v>134</v>
      </c>
      <c r="AP16">
        <v>2883</v>
      </c>
      <c r="AQ16">
        <v>87</v>
      </c>
      <c r="AR16">
        <v>2970</v>
      </c>
    </row>
    <row r="17" spans="2:44" ht="15">
      <c r="B17" s="1" t="s">
        <v>24</v>
      </c>
      <c r="D17" s="8">
        <v>23896</v>
      </c>
      <c r="E17" s="15">
        <v>14.570554017633933</v>
      </c>
      <c r="F17" s="8">
        <v>23562</v>
      </c>
      <c r="G17" s="16">
        <v>98.602276531637088</v>
      </c>
      <c r="H17" s="8">
        <v>334</v>
      </c>
      <c r="I17" s="16">
        <v>1.3977234683629058</v>
      </c>
      <c r="J17" s="17"/>
      <c r="AH17" t="s">
        <v>135</v>
      </c>
      <c r="AI17" t="s">
        <v>136</v>
      </c>
      <c r="AJ17">
        <v>2434</v>
      </c>
      <c r="AK17">
        <v>282</v>
      </c>
      <c r="AL17">
        <v>2716</v>
      </c>
      <c r="AN17" t="s">
        <v>135</v>
      </c>
      <c r="AO17" t="s">
        <v>136</v>
      </c>
      <c r="AP17">
        <v>2628</v>
      </c>
      <c r="AQ17">
        <v>315</v>
      </c>
      <c r="AR17">
        <v>2943</v>
      </c>
    </row>
    <row r="18" spans="2:44" ht="15">
      <c r="B18" s="1" t="s">
        <v>26</v>
      </c>
      <c r="D18" s="8">
        <v>5737</v>
      </c>
      <c r="E18" s="15">
        <v>3.4981280716088832</v>
      </c>
      <c r="F18" s="8">
        <v>5593</v>
      </c>
      <c r="G18" s="16">
        <v>97.48997734007321</v>
      </c>
      <c r="H18" s="8">
        <v>144</v>
      </c>
      <c r="I18" s="16">
        <v>2.5100226599267907</v>
      </c>
      <c r="J18" s="17"/>
      <c r="AH18" t="s">
        <v>137</v>
      </c>
      <c r="AI18" t="s">
        <v>138</v>
      </c>
      <c r="AJ18">
        <v>1626</v>
      </c>
      <c r="AK18">
        <v>82</v>
      </c>
      <c r="AL18">
        <v>1708</v>
      </c>
      <c r="AN18" t="s">
        <v>137</v>
      </c>
      <c r="AO18" t="s">
        <v>138</v>
      </c>
      <c r="AP18">
        <v>1733</v>
      </c>
      <c r="AQ18">
        <v>73</v>
      </c>
      <c r="AR18">
        <v>1806</v>
      </c>
    </row>
    <row r="19" spans="2:44" ht="15">
      <c r="B19" s="1" t="s">
        <v>28</v>
      </c>
      <c r="D19" s="8">
        <v>6045</v>
      </c>
      <c r="E19" s="15">
        <v>3.685930659382203</v>
      </c>
      <c r="F19" s="8">
        <v>5375</v>
      </c>
      <c r="G19" s="16">
        <v>88.916459884201814</v>
      </c>
      <c r="H19" s="8">
        <v>670</v>
      </c>
      <c r="I19" s="16">
        <v>11.083540115798181</v>
      </c>
      <c r="J19" s="17"/>
      <c r="AH19" t="s">
        <v>139</v>
      </c>
      <c r="AI19" t="s">
        <v>140</v>
      </c>
      <c r="AJ19">
        <v>3198</v>
      </c>
      <c r="AK19">
        <v>545</v>
      </c>
      <c r="AL19">
        <v>3743</v>
      </c>
      <c r="AN19" t="s">
        <v>139</v>
      </c>
      <c r="AO19" t="s">
        <v>140</v>
      </c>
      <c r="AP19">
        <v>3593</v>
      </c>
      <c r="AQ19">
        <v>632</v>
      </c>
      <c r="AR19">
        <v>4225</v>
      </c>
    </row>
    <row r="20" spans="2:44" ht="15">
      <c r="B20" s="1" t="s">
        <v>29</v>
      </c>
      <c r="D20" s="8">
        <v>3651</v>
      </c>
      <c r="E20" s="15">
        <v>2.2261923635077623</v>
      </c>
      <c r="F20" s="8">
        <v>3572</v>
      </c>
      <c r="G20" s="16">
        <v>97.836209257737607</v>
      </c>
      <c r="H20" s="8">
        <v>79</v>
      </c>
      <c r="I20" s="16">
        <v>2.1637907422623939</v>
      </c>
      <c r="J20" s="2"/>
      <c r="AH20" t="s">
        <v>141</v>
      </c>
      <c r="AI20" t="s">
        <v>142</v>
      </c>
      <c r="AJ20">
        <v>2049</v>
      </c>
      <c r="AK20">
        <v>106</v>
      </c>
      <c r="AL20">
        <v>2155</v>
      </c>
      <c r="AN20" t="s">
        <v>141</v>
      </c>
      <c r="AO20" t="s">
        <v>142</v>
      </c>
      <c r="AP20">
        <v>2236</v>
      </c>
      <c r="AQ20">
        <v>114</v>
      </c>
      <c r="AR20">
        <v>2350</v>
      </c>
    </row>
    <row r="21" spans="2:44" ht="15">
      <c r="B21" s="1" t="s">
        <v>30</v>
      </c>
      <c r="D21" s="8">
        <v>8108</v>
      </c>
      <c r="E21" s="15">
        <v>4.9438421482664845</v>
      </c>
      <c r="F21" s="8">
        <v>7282</v>
      </c>
      <c r="G21" s="16">
        <v>89.812530833744447</v>
      </c>
      <c r="H21" s="8">
        <v>826</v>
      </c>
      <c r="I21" s="16">
        <v>10.18746916625555</v>
      </c>
      <c r="J21" s="2"/>
      <c r="AH21" t="s">
        <v>143</v>
      </c>
      <c r="AI21" t="s">
        <v>144</v>
      </c>
      <c r="AJ21">
        <v>4597</v>
      </c>
      <c r="AK21">
        <v>405</v>
      </c>
      <c r="AL21">
        <v>5002</v>
      </c>
      <c r="AN21" t="s">
        <v>143</v>
      </c>
      <c r="AO21" t="s">
        <v>144</v>
      </c>
      <c r="AP21">
        <v>4965</v>
      </c>
      <c r="AQ21">
        <v>445</v>
      </c>
      <c r="AR21">
        <v>5410</v>
      </c>
    </row>
    <row r="22" spans="2:44" ht="15">
      <c r="B22" s="1" t="s">
        <v>32</v>
      </c>
      <c r="D22" s="8">
        <v>5018</v>
      </c>
      <c r="E22" s="15">
        <v>3.0597187839172695</v>
      </c>
      <c r="F22" s="8">
        <v>4833</v>
      </c>
      <c r="G22" s="16">
        <v>96.313272220007974</v>
      </c>
      <c r="H22" s="8">
        <v>185</v>
      </c>
      <c r="I22" s="16">
        <v>3.6867277799920286</v>
      </c>
      <c r="J22" s="2"/>
      <c r="AH22" t="s">
        <v>145</v>
      </c>
      <c r="AI22" t="s">
        <v>146</v>
      </c>
      <c r="AJ22">
        <v>16069</v>
      </c>
      <c r="AK22">
        <v>916</v>
      </c>
      <c r="AL22">
        <v>16985</v>
      </c>
      <c r="AN22" t="s">
        <v>145</v>
      </c>
      <c r="AO22" t="s">
        <v>146</v>
      </c>
      <c r="AP22">
        <v>17131</v>
      </c>
      <c r="AQ22">
        <v>929</v>
      </c>
      <c r="AR22">
        <v>18060</v>
      </c>
    </row>
    <row r="23" spans="2:44" ht="15">
      <c r="B23" s="1" t="s">
        <v>37</v>
      </c>
      <c r="D23" s="8">
        <v>10674</v>
      </c>
      <c r="E23" s="15">
        <v>6.5084572139364152</v>
      </c>
      <c r="F23" s="8">
        <v>10078</v>
      </c>
      <c r="G23" s="16">
        <v>94.416338767097614</v>
      </c>
      <c r="H23" s="8">
        <v>596</v>
      </c>
      <c r="I23" s="16">
        <v>5.5836612329023794</v>
      </c>
      <c r="J23" s="2"/>
      <c r="AH23" t="s">
        <v>147</v>
      </c>
      <c r="AI23" t="s">
        <v>148</v>
      </c>
      <c r="AJ23">
        <v>495</v>
      </c>
      <c r="AK23">
        <v>54</v>
      </c>
      <c r="AL23">
        <v>549</v>
      </c>
      <c r="AN23" t="s">
        <v>147</v>
      </c>
      <c r="AO23" t="s">
        <v>148</v>
      </c>
      <c r="AP23">
        <v>520</v>
      </c>
      <c r="AQ23">
        <v>77</v>
      </c>
      <c r="AR23">
        <v>597</v>
      </c>
    </row>
    <row r="24" spans="2:44" ht="15">
      <c r="B24" s="1" t="s">
        <v>38</v>
      </c>
      <c r="D24" s="8">
        <v>34784</v>
      </c>
      <c r="E24" s="15">
        <v>21.209497445153108</v>
      </c>
      <c r="F24" s="8">
        <v>33094</v>
      </c>
      <c r="G24" s="16">
        <v>95.141444342226308</v>
      </c>
      <c r="H24" s="8">
        <v>1690</v>
      </c>
      <c r="I24" s="16">
        <v>4.8585556577736888</v>
      </c>
      <c r="J24" s="2"/>
      <c r="AH24" t="s">
        <v>149</v>
      </c>
      <c r="AI24" t="s">
        <v>150</v>
      </c>
      <c r="AJ24">
        <v>5594</v>
      </c>
      <c r="AK24">
        <v>238</v>
      </c>
      <c r="AL24">
        <v>5832</v>
      </c>
      <c r="AN24" t="s">
        <v>149</v>
      </c>
      <c r="AO24" t="s">
        <v>150</v>
      </c>
      <c r="AP24">
        <v>5935</v>
      </c>
      <c r="AQ24">
        <v>300</v>
      </c>
      <c r="AR24">
        <v>6235</v>
      </c>
    </row>
    <row r="25" spans="2:44" ht="15">
      <c r="B25" s="1" t="s">
        <v>42</v>
      </c>
      <c r="D25" s="8">
        <v>1260</v>
      </c>
      <c r="E25" s="15">
        <v>0.76828331361812663</v>
      </c>
      <c r="F25" s="8">
        <v>1129</v>
      </c>
      <c r="G25" s="16">
        <v>89.603174603174608</v>
      </c>
      <c r="H25" s="8">
        <v>131</v>
      </c>
      <c r="I25" s="16">
        <v>10.396825396825397</v>
      </c>
      <c r="J25" s="2"/>
      <c r="AH25" t="s">
        <v>151</v>
      </c>
      <c r="AI25" t="s">
        <v>152</v>
      </c>
      <c r="AJ25">
        <v>3740</v>
      </c>
      <c r="AK25">
        <v>371</v>
      </c>
      <c r="AL25">
        <v>4111</v>
      </c>
      <c r="AN25" t="s">
        <v>151</v>
      </c>
      <c r="AO25" t="s">
        <v>152</v>
      </c>
      <c r="AP25">
        <v>4001</v>
      </c>
      <c r="AQ25">
        <v>396</v>
      </c>
      <c r="AR25">
        <v>4397</v>
      </c>
    </row>
    <row r="26" spans="2:44" ht="15">
      <c r="B26" s="1" t="s">
        <v>44</v>
      </c>
      <c r="D26" s="8">
        <v>12921</v>
      </c>
      <c r="E26" s="15">
        <v>7.8785624565554073</v>
      </c>
      <c r="F26" s="8">
        <v>12572</v>
      </c>
      <c r="G26" s="16">
        <v>97.298970667904968</v>
      </c>
      <c r="H26" s="8">
        <v>349</v>
      </c>
      <c r="I26" s="16">
        <v>2.7010293320950391</v>
      </c>
      <c r="J26" s="2"/>
      <c r="AH26" t="s">
        <v>153</v>
      </c>
      <c r="AI26" t="s">
        <v>154</v>
      </c>
      <c r="AJ26">
        <v>290</v>
      </c>
      <c r="AK26">
        <v>29</v>
      </c>
      <c r="AL26">
        <v>319</v>
      </c>
      <c r="AN26" t="s">
        <v>153</v>
      </c>
      <c r="AO26" t="s">
        <v>154</v>
      </c>
      <c r="AP26">
        <v>364</v>
      </c>
      <c r="AQ26">
        <v>31</v>
      </c>
      <c r="AR26">
        <v>395</v>
      </c>
    </row>
    <row r="27" spans="2:44" ht="15">
      <c r="B27" s="1" t="s">
        <v>45</v>
      </c>
      <c r="D27" s="8">
        <v>8489</v>
      </c>
      <c r="E27" s="15">
        <v>5.1761563883367279</v>
      </c>
      <c r="F27" s="8">
        <v>7673</v>
      </c>
      <c r="G27" s="16">
        <v>90.38756037224644</v>
      </c>
      <c r="H27" s="8">
        <v>816</v>
      </c>
      <c r="I27" s="16">
        <v>9.6124396277535631</v>
      </c>
      <c r="J27" s="2"/>
      <c r="AH27"/>
      <c r="AI27"/>
      <c r="AJ27">
        <v>72909</v>
      </c>
      <c r="AK27">
        <v>4485</v>
      </c>
      <c r="AL27">
        <v>77394</v>
      </c>
      <c r="AN27"/>
      <c r="AO27"/>
      <c r="AP27">
        <v>78716</v>
      </c>
      <c r="AQ27">
        <v>4836</v>
      </c>
      <c r="AR27">
        <v>83552</v>
      </c>
    </row>
    <row r="28" spans="2:44" ht="15">
      <c r="B28" s="1" t="s">
        <v>46</v>
      </c>
      <c r="D28" s="8">
        <v>688</v>
      </c>
      <c r="E28" s="15">
        <v>0.41950707918196117</v>
      </c>
      <c r="F28" s="8">
        <v>658</v>
      </c>
      <c r="G28" s="16">
        <v>95.639534883720927</v>
      </c>
      <c r="H28" s="8">
        <v>30</v>
      </c>
      <c r="I28" s="16">
        <v>4.3604651162790695</v>
      </c>
      <c r="J28" s="2"/>
    </row>
    <row r="29" spans="2:44" ht="9" customHeight="1" thickBot="1">
      <c r="B29" s="9"/>
      <c r="C29" s="9"/>
      <c r="D29" s="7"/>
      <c r="E29" s="7"/>
      <c r="F29" s="7"/>
      <c r="G29" s="7"/>
      <c r="H29" s="7"/>
      <c r="I29" s="7"/>
    </row>
    <row r="30" spans="2:44" ht="9" customHeight="1"/>
    <row r="31" spans="2:44" ht="12.75" customHeight="1">
      <c r="B31" s="10" t="s">
        <v>176</v>
      </c>
      <c r="C31" s="339" t="s">
        <v>177</v>
      </c>
      <c r="D31" s="339"/>
      <c r="E31" s="339"/>
      <c r="F31" s="339"/>
      <c r="G31" s="339"/>
      <c r="H31" s="339"/>
      <c r="I31" s="339"/>
    </row>
    <row r="32" spans="2:44" ht="12.75" customHeight="1">
      <c r="B32" s="10"/>
      <c r="C32" s="339"/>
      <c r="D32" s="339"/>
      <c r="E32" s="339"/>
      <c r="F32" s="339"/>
      <c r="G32" s="339"/>
      <c r="H32" s="339"/>
      <c r="I32" s="339"/>
    </row>
    <row r="33" spans="2:9" ht="15" customHeight="1">
      <c r="B33" s="11" t="s">
        <v>178</v>
      </c>
      <c r="C33" s="347" t="s">
        <v>231</v>
      </c>
      <c r="D33" s="347"/>
      <c r="E33" s="347"/>
      <c r="F33" s="347"/>
      <c r="G33" s="347"/>
      <c r="H33" s="347"/>
      <c r="I33" s="347"/>
    </row>
    <row r="34" spans="2:9" ht="12.75" customHeight="1">
      <c r="B34" s="12"/>
      <c r="C34" s="13"/>
      <c r="D34" s="13"/>
      <c r="E34" s="13"/>
      <c r="F34" s="13"/>
      <c r="G34" s="13"/>
      <c r="H34" s="13"/>
      <c r="I34" s="13"/>
    </row>
    <row r="35" spans="2:9" ht="12.75" customHeight="1">
      <c r="C35" s="13"/>
      <c r="D35" s="13"/>
      <c r="E35" s="13"/>
      <c r="F35" s="13"/>
      <c r="G35" s="13"/>
      <c r="H35" s="13"/>
      <c r="I35" s="13"/>
    </row>
    <row r="36" spans="2:9">
      <c r="C36" s="14"/>
      <c r="D36" s="14"/>
      <c r="E36" s="14"/>
      <c r="F36" s="14"/>
      <c r="G36" s="14"/>
      <c r="H36" s="14"/>
      <c r="I36" s="14"/>
    </row>
    <row r="37" spans="2:9">
      <c r="C37" s="14"/>
      <c r="D37" s="14"/>
      <c r="E37" s="14"/>
      <c r="F37" s="14"/>
      <c r="G37" s="14"/>
      <c r="H37" s="14"/>
      <c r="I37" s="14"/>
    </row>
    <row r="38" spans="2:9">
      <c r="C38" s="14"/>
      <c r="D38" s="14"/>
      <c r="E38" s="14"/>
      <c r="F38" s="14"/>
      <c r="G38" s="14"/>
      <c r="H38" s="14"/>
      <c r="I38" s="14"/>
    </row>
    <row r="65" spans="2:5">
      <c r="D65" s="1" t="s">
        <v>227</v>
      </c>
      <c r="E65" s="1" t="s">
        <v>228</v>
      </c>
    </row>
    <row r="66" spans="2:5" ht="15">
      <c r="B66" s="2">
        <v>17</v>
      </c>
      <c r="C66" s="11" t="s">
        <v>46</v>
      </c>
      <c r="D66" s="19">
        <f>G28</f>
        <v>95.639534883720927</v>
      </c>
      <c r="E66" s="19">
        <f>I28</f>
        <v>4.3604651162790695</v>
      </c>
    </row>
    <row r="67" spans="2:5" ht="15">
      <c r="B67" s="2">
        <v>16</v>
      </c>
      <c r="C67" s="11" t="s">
        <v>45</v>
      </c>
      <c r="D67" s="19">
        <f>G27</f>
        <v>90.38756037224644</v>
      </c>
      <c r="E67" s="19">
        <f>I27</f>
        <v>9.6124396277535631</v>
      </c>
    </row>
    <row r="68" spans="2:5" ht="15">
      <c r="B68" s="2">
        <v>15</v>
      </c>
      <c r="C68" s="11" t="s">
        <v>44</v>
      </c>
      <c r="D68" s="19">
        <f>G26</f>
        <v>97.298970667904968</v>
      </c>
      <c r="E68" s="19">
        <f>I26</f>
        <v>2.7010293320950391</v>
      </c>
    </row>
    <row r="69" spans="2:5" ht="15">
      <c r="B69" s="2">
        <v>14</v>
      </c>
      <c r="C69" s="11" t="s">
        <v>42</v>
      </c>
      <c r="D69" s="19">
        <f>G25</f>
        <v>89.603174603174608</v>
      </c>
      <c r="E69" s="19">
        <f>I25</f>
        <v>10.396825396825397</v>
      </c>
    </row>
    <row r="70" spans="2:5" ht="15">
      <c r="B70" s="2">
        <v>13</v>
      </c>
      <c r="C70" s="11" t="s">
        <v>38</v>
      </c>
      <c r="D70" s="19">
        <f>G24</f>
        <v>95.141444342226308</v>
      </c>
      <c r="E70" s="19">
        <f>I24</f>
        <v>4.8585556577736888</v>
      </c>
    </row>
    <row r="71" spans="2:5" ht="15">
      <c r="B71" s="2">
        <v>12</v>
      </c>
      <c r="C71" s="11" t="s">
        <v>37</v>
      </c>
      <c r="D71" s="19">
        <f>G23</f>
        <v>94.416338767097614</v>
      </c>
      <c r="E71" s="19">
        <f>I23</f>
        <v>5.5836612329023794</v>
      </c>
    </row>
    <row r="72" spans="2:5" ht="15">
      <c r="B72" s="2">
        <v>11</v>
      </c>
      <c r="C72" s="11" t="s">
        <v>32</v>
      </c>
      <c r="D72" s="19">
        <f>G22</f>
        <v>96.313272220007974</v>
      </c>
      <c r="E72" s="19">
        <f>I22</f>
        <v>3.6867277799920286</v>
      </c>
    </row>
    <row r="73" spans="2:5" ht="15">
      <c r="B73" s="2">
        <v>10</v>
      </c>
      <c r="C73" s="11" t="s">
        <v>30</v>
      </c>
      <c r="D73" s="19">
        <f>G21</f>
        <v>89.812530833744447</v>
      </c>
      <c r="E73" s="19">
        <f>I21</f>
        <v>10.18746916625555</v>
      </c>
    </row>
    <row r="74" spans="2:5" ht="15">
      <c r="B74" s="2">
        <v>9</v>
      </c>
      <c r="C74" s="11" t="s">
        <v>29</v>
      </c>
      <c r="D74" s="19">
        <f>G20</f>
        <v>97.836209257737607</v>
      </c>
      <c r="E74" s="19">
        <f>I20</f>
        <v>2.1637907422623939</v>
      </c>
    </row>
    <row r="75" spans="2:5" ht="15">
      <c r="B75" s="2">
        <v>8</v>
      </c>
      <c r="C75" s="11" t="s">
        <v>28</v>
      </c>
      <c r="D75" s="19">
        <f>G19</f>
        <v>88.916459884201814</v>
      </c>
      <c r="E75" s="19">
        <f>I19</f>
        <v>11.083540115798181</v>
      </c>
    </row>
    <row r="76" spans="2:5" ht="15">
      <c r="B76" s="2">
        <v>7</v>
      </c>
      <c r="C76" s="11" t="s">
        <v>26</v>
      </c>
      <c r="D76" s="19">
        <f>G18</f>
        <v>97.48997734007321</v>
      </c>
      <c r="E76" s="19">
        <f>I18</f>
        <v>2.5100226599267907</v>
      </c>
    </row>
    <row r="77" spans="2:5" ht="15">
      <c r="B77" s="2">
        <v>6</v>
      </c>
      <c r="C77" s="11" t="s">
        <v>24</v>
      </c>
      <c r="D77" s="19">
        <f>G17</f>
        <v>98.602276531637088</v>
      </c>
      <c r="E77" s="19">
        <f>I17</f>
        <v>1.3977234683629058</v>
      </c>
    </row>
    <row r="78" spans="2:5" ht="15">
      <c r="B78" s="2">
        <v>5</v>
      </c>
      <c r="C78" s="11" t="s">
        <v>23</v>
      </c>
      <c r="D78" s="19">
        <f>G16</f>
        <v>98.425196850393704</v>
      </c>
      <c r="E78" s="19">
        <f>I16</f>
        <v>1.5748031496062991</v>
      </c>
    </row>
    <row r="79" spans="2:5" ht="15">
      <c r="B79" s="2">
        <v>4</v>
      </c>
      <c r="C79" s="11" t="s">
        <v>13</v>
      </c>
      <c r="D79" s="19">
        <f>G15</f>
        <v>94.93296529968454</v>
      </c>
      <c r="E79" s="19">
        <f>I15</f>
        <v>5.0670347003154568</v>
      </c>
    </row>
    <row r="80" spans="2:5" ht="15">
      <c r="B80" s="2">
        <v>3</v>
      </c>
      <c r="C80" s="11" t="s">
        <v>12</v>
      </c>
      <c r="D80" s="19">
        <f>G14</f>
        <v>96.138506163886873</v>
      </c>
      <c r="E80" s="19">
        <f>I14</f>
        <v>3.8614938361131252</v>
      </c>
    </row>
    <row r="81" spans="1:5" ht="15">
      <c r="B81" s="2">
        <v>2</v>
      </c>
      <c r="C81" s="11" t="s">
        <v>11</v>
      </c>
      <c r="D81" s="19">
        <f>G13</f>
        <v>94.657216846122395</v>
      </c>
      <c r="E81" s="19">
        <f>I13</f>
        <v>5.3427831538776065</v>
      </c>
    </row>
    <row r="82" spans="1:5" ht="15">
      <c r="B82" s="2">
        <v>1</v>
      </c>
      <c r="C82" s="11" t="s">
        <v>10</v>
      </c>
      <c r="D82" s="19">
        <f>G12</f>
        <v>93.669071859246813</v>
      </c>
      <c r="E82" s="19">
        <f>I12</f>
        <v>6.3309281407531879</v>
      </c>
    </row>
    <row r="85" spans="1:5">
      <c r="A85" s="1" t="s">
        <v>34</v>
      </c>
    </row>
    <row r="86" spans="1:5" ht="15">
      <c r="B86" s="231">
        <v>801</v>
      </c>
      <c r="C86">
        <v>9782</v>
      </c>
      <c r="D86">
        <v>655</v>
      </c>
      <c r="E86">
        <v>10437</v>
      </c>
    </row>
    <row r="87" spans="1:5" ht="15">
      <c r="B87" s="231">
        <v>802</v>
      </c>
      <c r="C87">
        <v>3538</v>
      </c>
      <c r="D87">
        <v>214</v>
      </c>
      <c r="E87">
        <v>3752</v>
      </c>
    </row>
    <row r="88" spans="1:5" ht="15">
      <c r="B88" s="231">
        <v>803</v>
      </c>
      <c r="C88">
        <v>2762</v>
      </c>
      <c r="D88">
        <v>105</v>
      </c>
      <c r="E88">
        <v>2867</v>
      </c>
    </row>
    <row r="89" spans="1:5" ht="15">
      <c r="B89" s="231">
        <v>804</v>
      </c>
      <c r="C89">
        <v>2504</v>
      </c>
      <c r="D89">
        <v>133</v>
      </c>
      <c r="E89">
        <v>2637</v>
      </c>
    </row>
    <row r="90" spans="1:5" ht="15">
      <c r="B90" s="231">
        <v>805</v>
      </c>
      <c r="C90">
        <v>2344</v>
      </c>
      <c r="D90">
        <v>41</v>
      </c>
      <c r="E90">
        <v>2385</v>
      </c>
    </row>
    <row r="91" spans="1:5" ht="15">
      <c r="B91" s="231">
        <v>806</v>
      </c>
      <c r="C91">
        <v>12309</v>
      </c>
      <c r="D91">
        <v>175</v>
      </c>
      <c r="E91">
        <v>12484</v>
      </c>
    </row>
    <row r="92" spans="1:5" ht="15">
      <c r="B92" s="231">
        <v>807</v>
      </c>
      <c r="C92">
        <v>2918</v>
      </c>
      <c r="D92">
        <v>86</v>
      </c>
      <c r="E92">
        <v>3004</v>
      </c>
    </row>
    <row r="93" spans="1:5" ht="15">
      <c r="B93" s="231">
        <v>808</v>
      </c>
      <c r="C93">
        <v>2833</v>
      </c>
      <c r="D93">
        <v>352</v>
      </c>
      <c r="E93">
        <v>3185</v>
      </c>
    </row>
    <row r="94" spans="1:5" ht="15">
      <c r="B94" s="231">
        <v>809</v>
      </c>
      <c r="C94">
        <v>1844</v>
      </c>
      <c r="D94">
        <v>42</v>
      </c>
      <c r="E94">
        <v>1886</v>
      </c>
    </row>
    <row r="95" spans="1:5" ht="15">
      <c r="B95" s="231">
        <v>810</v>
      </c>
      <c r="C95">
        <v>3773</v>
      </c>
      <c r="D95">
        <v>438</v>
      </c>
      <c r="E95">
        <v>4211</v>
      </c>
    </row>
    <row r="96" spans="1:5" ht="15">
      <c r="B96" s="231">
        <v>811</v>
      </c>
      <c r="C96">
        <v>2523</v>
      </c>
      <c r="D96">
        <v>96</v>
      </c>
      <c r="E96">
        <v>2619</v>
      </c>
    </row>
    <row r="97" spans="2:5" ht="15">
      <c r="B97" s="231">
        <v>812</v>
      </c>
      <c r="C97">
        <v>5191</v>
      </c>
      <c r="D97">
        <v>309</v>
      </c>
      <c r="E97">
        <v>5500</v>
      </c>
    </row>
    <row r="98" spans="2:5" ht="15">
      <c r="B98" s="231">
        <v>813</v>
      </c>
      <c r="C98">
        <v>17194</v>
      </c>
      <c r="D98">
        <v>856</v>
      </c>
      <c r="E98">
        <v>18050</v>
      </c>
    </row>
    <row r="99" spans="2:5" ht="15">
      <c r="B99" s="231">
        <v>814</v>
      </c>
      <c r="C99">
        <v>586</v>
      </c>
      <c r="D99">
        <v>60</v>
      </c>
      <c r="E99">
        <v>646</v>
      </c>
    </row>
    <row r="100" spans="2:5" ht="15">
      <c r="B100" s="231">
        <v>815</v>
      </c>
      <c r="C100">
        <v>6680</v>
      </c>
      <c r="D100">
        <v>202</v>
      </c>
      <c r="E100">
        <v>6882</v>
      </c>
    </row>
    <row r="101" spans="2:5" ht="15">
      <c r="B101" s="231">
        <v>816</v>
      </c>
      <c r="C101">
        <v>4002</v>
      </c>
      <c r="D101">
        <v>430</v>
      </c>
      <c r="E101">
        <v>4432</v>
      </c>
    </row>
    <row r="102" spans="2:5" ht="15">
      <c r="B102" s="231">
        <v>817</v>
      </c>
      <c r="C102">
        <v>357</v>
      </c>
      <c r="D102">
        <v>15</v>
      </c>
      <c r="E102">
        <v>372</v>
      </c>
    </row>
    <row r="105" spans="2:5" ht="15">
      <c r="B105" s="231">
        <v>801</v>
      </c>
      <c r="C105">
        <v>9171</v>
      </c>
      <c r="D105">
        <v>626</v>
      </c>
      <c r="E105">
        <v>9797</v>
      </c>
    </row>
    <row r="106" spans="2:5" ht="15">
      <c r="B106" s="231">
        <v>802</v>
      </c>
      <c r="C106">
        <v>3407</v>
      </c>
      <c r="D106">
        <v>178</v>
      </c>
      <c r="E106">
        <v>3585</v>
      </c>
    </row>
    <row r="107" spans="2:5" ht="15">
      <c r="B107" s="231">
        <v>803</v>
      </c>
      <c r="C107">
        <v>2541</v>
      </c>
      <c r="D107">
        <v>108</v>
      </c>
      <c r="E107">
        <v>2649</v>
      </c>
    </row>
    <row r="108" spans="2:5" ht="15">
      <c r="B108" s="231">
        <v>804</v>
      </c>
      <c r="C108">
        <v>2311</v>
      </c>
      <c r="D108">
        <v>124</v>
      </c>
      <c r="E108">
        <v>2435</v>
      </c>
    </row>
    <row r="109" spans="2:5" ht="15">
      <c r="B109" s="231">
        <v>805</v>
      </c>
      <c r="C109">
        <v>2156</v>
      </c>
      <c r="D109">
        <v>31</v>
      </c>
      <c r="E109">
        <v>2187</v>
      </c>
    </row>
    <row r="110" spans="2:5" ht="15">
      <c r="B110" s="231">
        <v>806</v>
      </c>
      <c r="C110">
        <v>11253</v>
      </c>
      <c r="D110">
        <v>159</v>
      </c>
      <c r="E110">
        <v>11412</v>
      </c>
    </row>
    <row r="111" spans="2:5" ht="15">
      <c r="B111" s="231">
        <v>807</v>
      </c>
      <c r="C111">
        <v>2675</v>
      </c>
      <c r="D111">
        <v>58</v>
      </c>
      <c r="E111">
        <v>2733</v>
      </c>
    </row>
    <row r="112" spans="2:5" ht="15">
      <c r="B112" s="231">
        <v>808</v>
      </c>
      <c r="C112">
        <v>2542</v>
      </c>
      <c r="D112">
        <v>318</v>
      </c>
      <c r="E112">
        <v>2860</v>
      </c>
    </row>
    <row r="113" spans="2:5" ht="15">
      <c r="B113" s="231">
        <v>809</v>
      </c>
      <c r="C113">
        <v>1728</v>
      </c>
      <c r="D113">
        <v>37</v>
      </c>
      <c r="E113">
        <v>1765</v>
      </c>
    </row>
    <row r="114" spans="2:5" ht="15">
      <c r="B114" s="231">
        <v>810</v>
      </c>
      <c r="C114">
        <v>3509</v>
      </c>
      <c r="D114">
        <v>388</v>
      </c>
      <c r="E114">
        <v>3897</v>
      </c>
    </row>
    <row r="115" spans="2:5" ht="15">
      <c r="B115" s="231">
        <v>811</v>
      </c>
      <c r="C115">
        <v>2310</v>
      </c>
      <c r="D115">
        <v>89</v>
      </c>
      <c r="E115">
        <v>2399</v>
      </c>
    </row>
    <row r="116" spans="2:5" ht="15">
      <c r="B116" s="231">
        <v>812</v>
      </c>
      <c r="C116">
        <v>4887</v>
      </c>
      <c r="D116">
        <v>287</v>
      </c>
      <c r="E116">
        <v>5174</v>
      </c>
    </row>
    <row r="117" spans="2:5" ht="15">
      <c r="B117" s="231">
        <v>813</v>
      </c>
      <c r="C117">
        <v>15900</v>
      </c>
      <c r="D117">
        <v>834</v>
      </c>
      <c r="E117">
        <v>16734</v>
      </c>
    </row>
    <row r="118" spans="2:5" ht="15">
      <c r="B118" s="231">
        <v>814</v>
      </c>
      <c r="C118">
        <v>543</v>
      </c>
      <c r="D118">
        <v>71</v>
      </c>
      <c r="E118">
        <v>614</v>
      </c>
    </row>
    <row r="119" spans="2:5" ht="15">
      <c r="B119" s="231">
        <v>815</v>
      </c>
      <c r="C119">
        <v>5892</v>
      </c>
      <c r="D119">
        <v>147</v>
      </c>
      <c r="E119">
        <v>6039</v>
      </c>
    </row>
    <row r="120" spans="2:5" ht="15">
      <c r="B120" s="231">
        <v>816</v>
      </c>
      <c r="C120">
        <v>3671</v>
      </c>
      <c r="D120">
        <v>386</v>
      </c>
      <c r="E120">
        <v>4057</v>
      </c>
    </row>
    <row r="121" spans="2:5" ht="15">
      <c r="B121" s="231">
        <v>817</v>
      </c>
      <c r="C121">
        <v>301</v>
      </c>
      <c r="D121">
        <v>15</v>
      </c>
      <c r="E121">
        <v>316</v>
      </c>
    </row>
  </sheetData>
  <mergeCells count="9">
    <mergeCell ref="B12:C12"/>
    <mergeCell ref="C31:I32"/>
    <mergeCell ref="C33:I33"/>
    <mergeCell ref="B4:I4"/>
    <mergeCell ref="B6:C9"/>
    <mergeCell ref="D7:E7"/>
    <mergeCell ref="F7:G7"/>
    <mergeCell ref="H7:I7"/>
    <mergeCell ref="B11:C11"/>
  </mergeCells>
  <pageMargins left="1.49606299212598" right="0.70866141732283505" top="0.59055118110236204" bottom="0.74803149606299202" header="0.31496062992126" footer="0.31496062992126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AR82"/>
  <sheetViews>
    <sheetView zoomScale="93" zoomScaleNormal="93" workbookViewId="0">
      <selection activeCell="K21" sqref="K21"/>
    </sheetView>
  </sheetViews>
  <sheetFormatPr defaultColWidth="9.140625" defaultRowHeight="14.25"/>
  <cols>
    <col min="1" max="1" width="9.140625" style="1"/>
    <col min="2" max="2" width="9.140625" style="1" customWidth="1"/>
    <col min="3" max="3" width="18.28515625" style="1" customWidth="1"/>
    <col min="4" max="9" width="14.28515625" style="1" customWidth="1"/>
    <col min="10" max="11" width="13" style="1" customWidth="1"/>
    <col min="12" max="12" width="9.85546875" style="1" customWidth="1"/>
    <col min="13" max="14" width="9.28515625" style="1" customWidth="1"/>
    <col min="15" max="15" width="9.85546875" style="1" customWidth="1"/>
    <col min="16" max="16384" width="9.140625" style="1"/>
  </cols>
  <sheetData>
    <row r="4" spans="2:44" ht="30.75" customHeight="1">
      <c r="B4" s="349" t="s">
        <v>226</v>
      </c>
      <c r="C4" s="349"/>
      <c r="D4" s="349"/>
      <c r="E4" s="349"/>
      <c r="F4" s="349"/>
      <c r="G4" s="349"/>
      <c r="H4" s="349"/>
      <c r="I4" s="349"/>
      <c r="J4" s="17"/>
      <c r="K4" s="17"/>
      <c r="L4" s="17"/>
      <c r="M4" s="17"/>
      <c r="N4" s="17"/>
    </row>
    <row r="5" spans="2:44" ht="15">
      <c r="B5"/>
      <c r="C5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44" ht="9" customHeight="1">
      <c r="B6" s="344" t="s">
        <v>71</v>
      </c>
      <c r="C6" s="344"/>
      <c r="D6" s="3"/>
      <c r="E6" s="3"/>
      <c r="F6" s="3"/>
      <c r="G6" s="3"/>
      <c r="H6" s="3"/>
      <c r="I6" s="3"/>
      <c r="J6" s="2"/>
      <c r="K6" s="2"/>
      <c r="L6" s="2"/>
      <c r="M6" s="2"/>
      <c r="N6" s="2"/>
    </row>
    <row r="7" spans="2:44" ht="15">
      <c r="B7" s="346"/>
      <c r="C7" s="346"/>
      <c r="D7" s="342" t="s">
        <v>72</v>
      </c>
      <c r="E7" s="342"/>
      <c r="F7" s="342" t="s">
        <v>227</v>
      </c>
      <c r="G7" s="342"/>
      <c r="H7" s="351" t="s">
        <v>228</v>
      </c>
      <c r="I7" s="351"/>
      <c r="J7" s="2"/>
      <c r="K7" s="2"/>
      <c r="L7" s="2"/>
      <c r="M7" s="2"/>
    </row>
    <row r="8" spans="2:44" ht="15">
      <c r="B8" s="346"/>
      <c r="C8" s="346"/>
      <c r="D8" s="5" t="s">
        <v>172</v>
      </c>
      <c r="E8" s="5" t="s">
        <v>170</v>
      </c>
      <c r="F8" s="5" t="s">
        <v>172</v>
      </c>
      <c r="G8" s="5" t="s">
        <v>170</v>
      </c>
      <c r="H8" s="5" t="s">
        <v>172</v>
      </c>
      <c r="I8" s="5" t="s">
        <v>170</v>
      </c>
      <c r="J8" s="2"/>
      <c r="K8" s="2"/>
      <c r="L8" s="2"/>
      <c r="M8" s="2"/>
    </row>
    <row r="9" spans="2:44" ht="9.75" customHeight="1">
      <c r="B9" s="350"/>
      <c r="C9" s="350"/>
      <c r="D9" s="7"/>
      <c r="E9" s="7"/>
      <c r="F9" s="7"/>
      <c r="G9" s="7"/>
      <c r="H9" s="7"/>
      <c r="I9" s="7"/>
      <c r="J9" s="2"/>
      <c r="K9" s="2"/>
      <c r="L9" s="2"/>
      <c r="M9" s="2"/>
      <c r="AH9"/>
      <c r="AI9"/>
      <c r="AJ9" s="18">
        <v>1</v>
      </c>
      <c r="AK9" s="18">
        <v>2</v>
      </c>
      <c r="AL9"/>
      <c r="AN9"/>
      <c r="AO9"/>
      <c r="AP9" s="18">
        <v>1</v>
      </c>
      <c r="AQ9" s="18">
        <v>2</v>
      </c>
      <c r="AR9"/>
    </row>
    <row r="10" spans="2:44" ht="9" customHeight="1">
      <c r="D10" s="8"/>
      <c r="E10" s="8"/>
      <c r="F10" s="8"/>
      <c r="G10" s="8"/>
      <c r="H10" s="8"/>
      <c r="I10" s="8"/>
      <c r="J10" s="2"/>
      <c r="K10" s="2"/>
      <c r="L10" s="2"/>
      <c r="M10" s="2"/>
      <c r="AH10"/>
      <c r="AI10" t="s">
        <v>118</v>
      </c>
      <c r="AJ10" s="18" t="s">
        <v>229</v>
      </c>
      <c r="AK10" s="18" t="s">
        <v>230</v>
      </c>
      <c r="AL10"/>
      <c r="AN10"/>
      <c r="AO10" t="s">
        <v>118</v>
      </c>
      <c r="AP10" s="18" t="s">
        <v>229</v>
      </c>
      <c r="AQ10" s="18" t="s">
        <v>230</v>
      </c>
      <c r="AR10"/>
    </row>
    <row r="11" spans="2:44" ht="15">
      <c r="B11" s="338" t="s">
        <v>191</v>
      </c>
      <c r="C11" s="338"/>
      <c r="D11" s="8">
        <f t="shared" ref="D11" si="0">SUM(D12:D28)</f>
        <v>160132</v>
      </c>
      <c r="E11" s="15">
        <f>(D11/D11)*100</f>
        <v>100</v>
      </c>
      <c r="F11" s="8">
        <f>SUM(F12:F28)</f>
        <v>151406</v>
      </c>
      <c r="G11" s="16">
        <f>(F11/D11)*100</f>
        <v>94.550745634851253</v>
      </c>
      <c r="H11" s="8">
        <f>SUM(H12:H28)</f>
        <v>8726</v>
      </c>
      <c r="I11" s="16">
        <f>(H11/D11)*100</f>
        <v>5.4492543651487519</v>
      </c>
      <c r="J11" s="2"/>
      <c r="AH11" t="s">
        <v>123</v>
      </c>
      <c r="AI11" t="s">
        <v>124</v>
      </c>
      <c r="AJ11">
        <v>3172</v>
      </c>
      <c r="AK11">
        <v>265</v>
      </c>
      <c r="AL11">
        <v>3437</v>
      </c>
      <c r="AN11" t="s">
        <v>123</v>
      </c>
      <c r="AO11" t="s">
        <v>124</v>
      </c>
      <c r="AP11">
        <v>3490</v>
      </c>
      <c r="AQ11">
        <v>235</v>
      </c>
      <c r="AR11">
        <v>3725</v>
      </c>
    </row>
    <row r="12" spans="2:44" ht="15">
      <c r="B12" s="338" t="s">
        <v>10</v>
      </c>
      <c r="C12" s="338"/>
      <c r="D12" s="8">
        <f>F12+H12</f>
        <v>21373</v>
      </c>
      <c r="E12" s="15">
        <f>(D12/$D$11)*100</f>
        <v>13.347113631254215</v>
      </c>
      <c r="F12" s="8">
        <v>20085</v>
      </c>
      <c r="G12" s="16">
        <f>(F12/D12)*100</f>
        <v>93.973705142001592</v>
      </c>
      <c r="H12" s="8">
        <v>1288</v>
      </c>
      <c r="I12" s="16">
        <f>(H12/D12)*100</f>
        <v>6.0262948579984092</v>
      </c>
      <c r="J12" s="2"/>
      <c r="AH12" t="s">
        <v>125</v>
      </c>
      <c r="AI12" t="s">
        <v>126</v>
      </c>
      <c r="AJ12">
        <v>2360</v>
      </c>
      <c r="AK12">
        <v>156</v>
      </c>
      <c r="AL12">
        <v>2516</v>
      </c>
      <c r="AN12" t="s">
        <v>125</v>
      </c>
      <c r="AO12" t="s">
        <v>126</v>
      </c>
      <c r="AP12">
        <v>2676</v>
      </c>
      <c r="AQ12">
        <v>178</v>
      </c>
      <c r="AR12">
        <v>2854</v>
      </c>
    </row>
    <row r="13" spans="2:44" ht="15">
      <c r="B13" s="1" t="s">
        <v>11</v>
      </c>
      <c r="D13" s="8">
        <f t="shared" ref="D13:D28" si="1">F13+H13</f>
        <v>7261</v>
      </c>
      <c r="E13" s="15">
        <f t="shared" ref="E13:E28" si="2">(D13/$D$11)*100</f>
        <v>4.5343841330902004</v>
      </c>
      <c r="F13" s="8">
        <v>6879</v>
      </c>
      <c r="G13" s="16">
        <f t="shared" ref="G13:G28" si="3">(F13/D13)*100</f>
        <v>94.739016664371306</v>
      </c>
      <c r="H13" s="8">
        <v>382</v>
      </c>
      <c r="I13" s="16">
        <f t="shared" ref="I13:I28" si="4">(H13/D13)*100</f>
        <v>5.2609833356287012</v>
      </c>
      <c r="J13" s="2"/>
      <c r="AH13" t="s">
        <v>127</v>
      </c>
      <c r="AI13" t="s">
        <v>128</v>
      </c>
      <c r="AJ13">
        <v>2135</v>
      </c>
      <c r="AK13">
        <v>161</v>
      </c>
      <c r="AL13">
        <v>2296</v>
      </c>
      <c r="AN13" t="s">
        <v>127</v>
      </c>
      <c r="AO13" t="s">
        <v>128</v>
      </c>
      <c r="AP13">
        <v>2214</v>
      </c>
      <c r="AQ13">
        <v>154</v>
      </c>
      <c r="AR13">
        <v>2368</v>
      </c>
    </row>
    <row r="14" spans="2:44" ht="15">
      <c r="B14" s="1" t="s">
        <v>12</v>
      </c>
      <c r="D14" s="8">
        <f t="shared" si="1"/>
        <v>5398</v>
      </c>
      <c r="E14" s="15">
        <f t="shared" si="2"/>
        <v>3.3709689506157421</v>
      </c>
      <c r="F14" s="8">
        <v>5122</v>
      </c>
      <c r="G14" s="16">
        <f t="shared" si="3"/>
        <v>94.886995183401254</v>
      </c>
      <c r="H14" s="8">
        <v>276</v>
      </c>
      <c r="I14" s="16">
        <f t="shared" si="4"/>
        <v>5.1130048165987398</v>
      </c>
      <c r="J14" s="2"/>
      <c r="AH14" t="s">
        <v>129</v>
      </c>
      <c r="AI14" t="s">
        <v>130</v>
      </c>
      <c r="AJ14">
        <v>2080</v>
      </c>
      <c r="AK14">
        <v>48</v>
      </c>
      <c r="AL14">
        <v>2128</v>
      </c>
      <c r="AN14" t="s">
        <v>129</v>
      </c>
      <c r="AO14" t="s">
        <v>130</v>
      </c>
      <c r="AP14">
        <v>2336</v>
      </c>
      <c r="AQ14">
        <v>44</v>
      </c>
      <c r="AR14">
        <v>2380</v>
      </c>
    </row>
    <row r="15" spans="2:44" ht="15">
      <c r="B15" s="1" t="s">
        <v>13</v>
      </c>
      <c r="D15" s="8">
        <f t="shared" si="1"/>
        <v>5073</v>
      </c>
      <c r="E15" s="15">
        <f t="shared" si="2"/>
        <v>3.1680113906027527</v>
      </c>
      <c r="F15" s="8">
        <v>4719</v>
      </c>
      <c r="G15" s="16">
        <f t="shared" si="3"/>
        <v>93.021880544056771</v>
      </c>
      <c r="H15" s="8">
        <v>354</v>
      </c>
      <c r="I15" s="16">
        <f t="shared" si="4"/>
        <v>6.9781194559432285</v>
      </c>
      <c r="AH15" t="s">
        <v>131</v>
      </c>
      <c r="AI15" t="s">
        <v>132</v>
      </c>
      <c r="AJ15">
        <v>10599</v>
      </c>
      <c r="AK15">
        <v>273</v>
      </c>
      <c r="AL15">
        <v>10872</v>
      </c>
      <c r="AN15" t="s">
        <v>131</v>
      </c>
      <c r="AO15" t="s">
        <v>132</v>
      </c>
      <c r="AP15">
        <v>11307</v>
      </c>
      <c r="AQ15">
        <v>275</v>
      </c>
      <c r="AR15">
        <v>11582</v>
      </c>
    </row>
    <row r="16" spans="2:44" ht="15">
      <c r="B16" s="1" t="s">
        <v>23</v>
      </c>
      <c r="D16" s="8">
        <f t="shared" si="1"/>
        <v>4392</v>
      </c>
      <c r="E16" s="15">
        <f t="shared" si="2"/>
        <v>2.7427372417755351</v>
      </c>
      <c r="F16" s="8">
        <v>4324</v>
      </c>
      <c r="G16" s="16">
        <f t="shared" si="3"/>
        <v>98.451730418943527</v>
      </c>
      <c r="H16" s="8">
        <v>68</v>
      </c>
      <c r="I16" s="16">
        <f t="shared" si="4"/>
        <v>1.5482695810564664</v>
      </c>
      <c r="AH16" t="s">
        <v>133</v>
      </c>
      <c r="AI16" t="s">
        <v>134</v>
      </c>
      <c r="AJ16">
        <v>2610</v>
      </c>
      <c r="AK16">
        <v>73</v>
      </c>
      <c r="AL16">
        <v>2683</v>
      </c>
      <c r="AN16" t="s">
        <v>133</v>
      </c>
      <c r="AO16" t="s">
        <v>134</v>
      </c>
      <c r="AP16">
        <v>2883</v>
      </c>
      <c r="AQ16">
        <v>87</v>
      </c>
      <c r="AR16">
        <v>2970</v>
      </c>
    </row>
    <row r="17" spans="2:44" ht="15">
      <c r="B17" s="1" t="s">
        <v>24</v>
      </c>
      <c r="D17" s="8">
        <f t="shared" si="1"/>
        <v>23147</v>
      </c>
      <c r="E17" s="15">
        <f t="shared" si="2"/>
        <v>14.454949666525115</v>
      </c>
      <c r="F17" s="8">
        <v>22681</v>
      </c>
      <c r="G17" s="16">
        <f t="shared" si="3"/>
        <v>97.986780144295153</v>
      </c>
      <c r="H17" s="8">
        <v>466</v>
      </c>
      <c r="I17" s="16">
        <f t="shared" si="4"/>
        <v>2.0132198557048429</v>
      </c>
      <c r="J17" s="17"/>
      <c r="AH17" t="s">
        <v>135</v>
      </c>
      <c r="AI17" t="s">
        <v>136</v>
      </c>
      <c r="AJ17">
        <v>2434</v>
      </c>
      <c r="AK17">
        <v>282</v>
      </c>
      <c r="AL17">
        <v>2716</v>
      </c>
      <c r="AN17" t="s">
        <v>135</v>
      </c>
      <c r="AO17" t="s">
        <v>136</v>
      </c>
      <c r="AP17">
        <v>2628</v>
      </c>
      <c r="AQ17">
        <v>315</v>
      </c>
      <c r="AR17">
        <v>2943</v>
      </c>
    </row>
    <row r="18" spans="2:44" ht="15">
      <c r="B18" s="1" t="s">
        <v>26</v>
      </c>
      <c r="D18" s="8">
        <f t="shared" si="1"/>
        <v>5296</v>
      </c>
      <c r="E18" s="15">
        <f t="shared" si="2"/>
        <v>3.3072715010116651</v>
      </c>
      <c r="F18" s="8">
        <v>5133</v>
      </c>
      <c r="G18" s="16">
        <f t="shared" si="3"/>
        <v>96.92220543806647</v>
      </c>
      <c r="H18" s="8">
        <v>163</v>
      </c>
      <c r="I18" s="16">
        <f t="shared" si="4"/>
        <v>3.0777945619335347</v>
      </c>
      <c r="J18" s="17"/>
      <c r="AH18" t="s">
        <v>137</v>
      </c>
      <c r="AI18" t="s">
        <v>138</v>
      </c>
      <c r="AJ18">
        <v>1626</v>
      </c>
      <c r="AK18">
        <v>82</v>
      </c>
      <c r="AL18">
        <v>1708</v>
      </c>
      <c r="AN18" t="s">
        <v>137</v>
      </c>
      <c r="AO18" t="s">
        <v>138</v>
      </c>
      <c r="AP18">
        <v>1733</v>
      </c>
      <c r="AQ18">
        <v>73</v>
      </c>
      <c r="AR18">
        <v>1806</v>
      </c>
    </row>
    <row r="19" spans="2:44" ht="15">
      <c r="B19" s="1" t="s">
        <v>28</v>
      </c>
      <c r="D19" s="8">
        <f t="shared" si="1"/>
        <v>5876</v>
      </c>
      <c r="E19" s="15">
        <f t="shared" si="2"/>
        <v>3.669472685034846</v>
      </c>
      <c r="F19" s="8">
        <v>5145</v>
      </c>
      <c r="G19" s="16">
        <f t="shared" si="3"/>
        <v>87.559564329475833</v>
      </c>
      <c r="H19" s="8">
        <v>731</v>
      </c>
      <c r="I19" s="16">
        <f t="shared" si="4"/>
        <v>12.440435670524167</v>
      </c>
      <c r="J19" s="17"/>
      <c r="AH19" t="s">
        <v>139</v>
      </c>
      <c r="AI19" t="s">
        <v>140</v>
      </c>
      <c r="AJ19">
        <v>3198</v>
      </c>
      <c r="AK19">
        <v>545</v>
      </c>
      <c r="AL19">
        <v>3743</v>
      </c>
      <c r="AN19" t="s">
        <v>139</v>
      </c>
      <c r="AO19" t="s">
        <v>140</v>
      </c>
      <c r="AP19">
        <v>3593</v>
      </c>
      <c r="AQ19">
        <v>632</v>
      </c>
      <c r="AR19">
        <v>4225</v>
      </c>
    </row>
    <row r="20" spans="2:44" ht="15">
      <c r="B20" s="1" t="s">
        <v>29</v>
      </c>
      <c r="D20" s="8">
        <f t="shared" si="1"/>
        <v>3564</v>
      </c>
      <c r="E20" s="15">
        <f t="shared" si="2"/>
        <v>2.2256638273424425</v>
      </c>
      <c r="F20" s="8">
        <v>3453</v>
      </c>
      <c r="G20" s="16">
        <f t="shared" si="3"/>
        <v>96.885521885521882</v>
      </c>
      <c r="H20" s="8">
        <v>111</v>
      </c>
      <c r="I20" s="16">
        <f t="shared" si="4"/>
        <v>3.1144781144781146</v>
      </c>
      <c r="J20" s="2"/>
      <c r="AH20" t="s">
        <v>141</v>
      </c>
      <c r="AI20" t="s">
        <v>142</v>
      </c>
      <c r="AJ20">
        <v>2049</v>
      </c>
      <c r="AK20">
        <v>106</v>
      </c>
      <c r="AL20">
        <v>2155</v>
      </c>
      <c r="AN20" t="s">
        <v>141</v>
      </c>
      <c r="AO20" t="s">
        <v>142</v>
      </c>
      <c r="AP20">
        <v>2236</v>
      </c>
      <c r="AQ20">
        <v>114</v>
      </c>
      <c r="AR20">
        <v>2350</v>
      </c>
    </row>
    <row r="21" spans="2:44" ht="15">
      <c r="B21" s="1" t="s">
        <v>30</v>
      </c>
      <c r="D21" s="8">
        <f t="shared" si="1"/>
        <v>8080</v>
      </c>
      <c r="E21" s="15">
        <f t="shared" si="2"/>
        <v>5.0458371843229335</v>
      </c>
      <c r="F21" s="8">
        <v>7069</v>
      </c>
      <c r="G21" s="16">
        <f t="shared" si="3"/>
        <v>87.487623762376245</v>
      </c>
      <c r="H21" s="8">
        <v>1011</v>
      </c>
      <c r="I21" s="16">
        <f t="shared" si="4"/>
        <v>12.512376237623762</v>
      </c>
      <c r="J21" s="2"/>
      <c r="AH21" t="s">
        <v>143</v>
      </c>
      <c r="AI21" t="s">
        <v>144</v>
      </c>
      <c r="AJ21">
        <v>4597</v>
      </c>
      <c r="AK21">
        <v>405</v>
      </c>
      <c r="AL21">
        <v>5002</v>
      </c>
      <c r="AN21" t="s">
        <v>143</v>
      </c>
      <c r="AO21" t="s">
        <v>144</v>
      </c>
      <c r="AP21">
        <v>4965</v>
      </c>
      <c r="AQ21">
        <v>445</v>
      </c>
      <c r="AR21">
        <v>5410</v>
      </c>
    </row>
    <row r="22" spans="2:44" ht="15">
      <c r="B22" s="1" t="s">
        <v>32</v>
      </c>
      <c r="D22" s="8">
        <f t="shared" si="1"/>
        <v>4773</v>
      </c>
      <c r="E22" s="15">
        <f t="shared" si="2"/>
        <v>2.9806659505907627</v>
      </c>
      <c r="F22" s="8">
        <v>4525</v>
      </c>
      <c r="G22" s="16">
        <f t="shared" si="3"/>
        <v>94.804106432013413</v>
      </c>
      <c r="H22" s="8">
        <v>248</v>
      </c>
      <c r="I22" s="16">
        <f t="shared" si="4"/>
        <v>5.195893567986591</v>
      </c>
      <c r="J22" s="2"/>
      <c r="AH22" t="s">
        <v>145</v>
      </c>
      <c r="AI22" t="s">
        <v>146</v>
      </c>
      <c r="AJ22">
        <v>16069</v>
      </c>
      <c r="AK22">
        <v>916</v>
      </c>
      <c r="AL22">
        <v>16985</v>
      </c>
      <c r="AN22" t="s">
        <v>145</v>
      </c>
      <c r="AO22" t="s">
        <v>146</v>
      </c>
      <c r="AP22">
        <v>17131</v>
      </c>
      <c r="AQ22">
        <v>929</v>
      </c>
      <c r="AR22">
        <v>18060</v>
      </c>
    </row>
    <row r="23" spans="2:44" ht="15">
      <c r="B23" s="1" t="s">
        <v>37</v>
      </c>
      <c r="D23" s="8">
        <f t="shared" si="1"/>
        <v>10369</v>
      </c>
      <c r="E23" s="15">
        <f t="shared" si="2"/>
        <v>6.4752828916144187</v>
      </c>
      <c r="F23" s="8">
        <v>9607</v>
      </c>
      <c r="G23" s="16">
        <f t="shared" si="3"/>
        <v>92.651171761982837</v>
      </c>
      <c r="H23" s="8">
        <v>762</v>
      </c>
      <c r="I23" s="16">
        <f t="shared" si="4"/>
        <v>7.3488282380171661</v>
      </c>
      <c r="J23" s="2"/>
      <c r="AH23" t="s">
        <v>147</v>
      </c>
      <c r="AI23" t="s">
        <v>148</v>
      </c>
      <c r="AJ23">
        <v>495</v>
      </c>
      <c r="AK23">
        <v>54</v>
      </c>
      <c r="AL23">
        <v>549</v>
      </c>
      <c r="AN23" t="s">
        <v>147</v>
      </c>
      <c r="AO23" t="s">
        <v>148</v>
      </c>
      <c r="AP23">
        <v>520</v>
      </c>
      <c r="AQ23">
        <v>77</v>
      </c>
      <c r="AR23">
        <v>597</v>
      </c>
    </row>
    <row r="24" spans="2:44" ht="15">
      <c r="B24" s="1" t="s">
        <v>38</v>
      </c>
      <c r="D24" s="8">
        <f t="shared" si="1"/>
        <v>33630</v>
      </c>
      <c r="E24" s="15">
        <f t="shared" si="2"/>
        <v>21.001423825344091</v>
      </c>
      <c r="F24" s="8">
        <v>32103</v>
      </c>
      <c r="G24" s="16">
        <f t="shared" si="3"/>
        <v>95.459411239964325</v>
      </c>
      <c r="H24" s="8">
        <v>1527</v>
      </c>
      <c r="I24" s="16">
        <f t="shared" si="4"/>
        <v>4.5405887600356829</v>
      </c>
      <c r="J24" s="2"/>
      <c r="AH24" t="s">
        <v>149</v>
      </c>
      <c r="AI24" t="s">
        <v>150</v>
      </c>
      <c r="AJ24">
        <v>5594</v>
      </c>
      <c r="AK24">
        <v>238</v>
      </c>
      <c r="AL24">
        <v>5832</v>
      </c>
      <c r="AN24" t="s">
        <v>149</v>
      </c>
      <c r="AO24" t="s">
        <v>150</v>
      </c>
      <c r="AP24">
        <v>5935</v>
      </c>
      <c r="AQ24">
        <v>300</v>
      </c>
      <c r="AR24">
        <v>6235</v>
      </c>
    </row>
    <row r="25" spans="2:44" ht="15">
      <c r="B25" s="1" t="s">
        <v>42</v>
      </c>
      <c r="D25" s="8">
        <f t="shared" si="1"/>
        <v>1142</v>
      </c>
      <c r="E25" s="15">
        <f t="shared" si="2"/>
        <v>0.71316164164564233</v>
      </c>
      <c r="F25" s="8">
        <v>1014</v>
      </c>
      <c r="G25" s="16">
        <f t="shared" si="3"/>
        <v>88.791593695271459</v>
      </c>
      <c r="H25" s="8">
        <v>128</v>
      </c>
      <c r="I25" s="16">
        <f t="shared" si="4"/>
        <v>11.208406304728546</v>
      </c>
      <c r="J25" s="2"/>
      <c r="AH25" t="s">
        <v>151</v>
      </c>
      <c r="AI25" t="s">
        <v>152</v>
      </c>
      <c r="AJ25">
        <v>3740</v>
      </c>
      <c r="AK25">
        <v>371</v>
      </c>
      <c r="AL25">
        <v>4111</v>
      </c>
      <c r="AN25" t="s">
        <v>151</v>
      </c>
      <c r="AO25" t="s">
        <v>152</v>
      </c>
      <c r="AP25">
        <v>4001</v>
      </c>
      <c r="AQ25">
        <v>396</v>
      </c>
      <c r="AR25">
        <v>4397</v>
      </c>
    </row>
    <row r="26" spans="2:44" ht="15">
      <c r="B26" s="1" t="s">
        <v>44</v>
      </c>
      <c r="D26" s="8">
        <f t="shared" si="1"/>
        <v>11551</v>
      </c>
      <c r="E26" s="15">
        <f t="shared" si="2"/>
        <v>7.2134239252616599</v>
      </c>
      <c r="F26" s="8">
        <v>11159</v>
      </c>
      <c r="G26" s="16">
        <f t="shared" si="3"/>
        <v>96.606354428188041</v>
      </c>
      <c r="H26" s="8">
        <v>392</v>
      </c>
      <c r="I26" s="16">
        <f t="shared" si="4"/>
        <v>3.3936455718119642</v>
      </c>
      <c r="J26" s="2"/>
      <c r="AH26" t="s">
        <v>153</v>
      </c>
      <c r="AI26" t="s">
        <v>154</v>
      </c>
      <c r="AJ26">
        <v>290</v>
      </c>
      <c r="AK26">
        <v>29</v>
      </c>
      <c r="AL26">
        <v>319</v>
      </c>
      <c r="AN26" t="s">
        <v>153</v>
      </c>
      <c r="AO26" t="s">
        <v>154</v>
      </c>
      <c r="AP26">
        <v>364</v>
      </c>
      <c r="AQ26">
        <v>31</v>
      </c>
      <c r="AR26">
        <v>395</v>
      </c>
    </row>
    <row r="27" spans="2:44" ht="15">
      <c r="B27" s="1" t="s">
        <v>45</v>
      </c>
      <c r="D27" s="8">
        <f t="shared" si="1"/>
        <v>8515</v>
      </c>
      <c r="E27" s="15">
        <f t="shared" si="2"/>
        <v>5.3174880723403195</v>
      </c>
      <c r="F27" s="8">
        <v>7737</v>
      </c>
      <c r="G27" s="16">
        <f t="shared" si="3"/>
        <v>90.863182618907814</v>
      </c>
      <c r="H27" s="8">
        <v>778</v>
      </c>
      <c r="I27" s="16">
        <f t="shared" si="4"/>
        <v>9.1368173810921895</v>
      </c>
      <c r="J27" s="2"/>
      <c r="AH27"/>
      <c r="AI27"/>
      <c r="AJ27">
        <v>72909</v>
      </c>
      <c r="AK27">
        <v>4485</v>
      </c>
      <c r="AL27">
        <v>77394</v>
      </c>
      <c r="AN27"/>
      <c r="AO27"/>
      <c r="AP27">
        <v>78716</v>
      </c>
      <c r="AQ27">
        <v>4836</v>
      </c>
      <c r="AR27">
        <v>83552</v>
      </c>
    </row>
    <row r="28" spans="2:44" ht="15">
      <c r="B28" s="1" t="s">
        <v>46</v>
      </c>
      <c r="D28" s="8">
        <f t="shared" si="1"/>
        <v>692</v>
      </c>
      <c r="E28" s="15">
        <f t="shared" si="2"/>
        <v>0.4321434816276572</v>
      </c>
      <c r="F28" s="8">
        <v>651</v>
      </c>
      <c r="G28" s="16">
        <f t="shared" si="3"/>
        <v>94.075144508670519</v>
      </c>
      <c r="H28" s="8">
        <v>41</v>
      </c>
      <c r="I28" s="16">
        <f t="shared" si="4"/>
        <v>5.9248554913294793</v>
      </c>
      <c r="J28" s="2"/>
    </row>
    <row r="29" spans="2:44" ht="9" customHeight="1">
      <c r="B29" s="9"/>
      <c r="C29" s="9"/>
      <c r="D29" s="7"/>
      <c r="E29" s="7"/>
      <c r="F29" s="7"/>
      <c r="G29" s="7"/>
      <c r="H29" s="7"/>
      <c r="I29" s="7"/>
    </row>
    <row r="30" spans="2:44" ht="9" customHeight="1"/>
    <row r="31" spans="2:44" ht="12.75" customHeight="1">
      <c r="B31" s="10" t="s">
        <v>176</v>
      </c>
      <c r="C31" s="339" t="s">
        <v>177</v>
      </c>
      <c r="D31" s="339"/>
      <c r="E31" s="339"/>
      <c r="F31" s="339"/>
      <c r="G31" s="339"/>
      <c r="H31" s="339"/>
      <c r="I31" s="339"/>
    </row>
    <row r="32" spans="2:44" ht="12.75" customHeight="1">
      <c r="B32" s="10"/>
      <c r="C32" s="339"/>
      <c r="D32" s="339"/>
      <c r="E32" s="339"/>
      <c r="F32" s="339"/>
      <c r="G32" s="339"/>
      <c r="H32" s="339"/>
      <c r="I32" s="339"/>
    </row>
    <row r="33" spans="2:9" ht="15" customHeight="1">
      <c r="B33" s="11" t="s">
        <v>178</v>
      </c>
      <c r="C33" s="347" t="s">
        <v>231</v>
      </c>
      <c r="D33" s="347"/>
      <c r="E33" s="347"/>
      <c r="F33" s="347"/>
      <c r="G33" s="347"/>
      <c r="H33" s="347"/>
      <c r="I33" s="347"/>
    </row>
    <row r="34" spans="2:9" ht="12.75" customHeight="1">
      <c r="B34" s="12"/>
      <c r="C34" s="13"/>
      <c r="D34" s="13"/>
      <c r="E34" s="13"/>
      <c r="F34" s="13"/>
      <c r="G34" s="13"/>
      <c r="H34" s="13"/>
      <c r="I34" s="13"/>
    </row>
    <row r="35" spans="2:9" ht="12.75" customHeight="1">
      <c r="C35" s="13"/>
      <c r="D35" s="13"/>
      <c r="E35" s="13"/>
      <c r="F35" s="13"/>
      <c r="G35" s="13"/>
      <c r="H35" s="13"/>
      <c r="I35" s="13"/>
    </row>
    <row r="36" spans="2:9">
      <c r="C36" s="14"/>
      <c r="D36" s="14"/>
      <c r="E36" s="14"/>
      <c r="F36" s="14"/>
      <c r="G36" s="14"/>
      <c r="H36" s="14"/>
      <c r="I36" s="14"/>
    </row>
    <row r="37" spans="2:9">
      <c r="C37" s="14"/>
      <c r="D37" s="14"/>
      <c r="E37" s="14"/>
      <c r="F37" s="14"/>
      <c r="G37" s="14"/>
      <c r="H37" s="14"/>
      <c r="I37" s="14"/>
    </row>
    <row r="38" spans="2:9">
      <c r="C38" s="14"/>
      <c r="D38" s="14"/>
      <c r="E38" s="14"/>
      <c r="F38" s="14"/>
      <c r="G38" s="14"/>
      <c r="H38" s="14"/>
      <c r="I38" s="14"/>
    </row>
    <row r="65" spans="2:5">
      <c r="D65" s="1" t="s">
        <v>227</v>
      </c>
      <c r="E65" s="1" t="s">
        <v>228</v>
      </c>
    </row>
    <row r="66" spans="2:5" ht="15">
      <c r="B66" s="2">
        <v>17</v>
      </c>
      <c r="C66" s="11" t="s">
        <v>46</v>
      </c>
      <c r="D66" s="19">
        <f>G28</f>
        <v>94.075144508670519</v>
      </c>
      <c r="E66" s="19">
        <f>I28</f>
        <v>5.9248554913294793</v>
      </c>
    </row>
    <row r="67" spans="2:5" ht="15">
      <c r="B67" s="2">
        <v>16</v>
      </c>
      <c r="C67" s="11" t="s">
        <v>45</v>
      </c>
      <c r="D67" s="19">
        <f>G27</f>
        <v>90.863182618907814</v>
      </c>
      <c r="E67" s="19">
        <f>I27</f>
        <v>9.1368173810921895</v>
      </c>
    </row>
    <row r="68" spans="2:5" ht="15">
      <c r="B68" s="2">
        <v>15</v>
      </c>
      <c r="C68" s="11" t="s">
        <v>44</v>
      </c>
      <c r="D68" s="19">
        <f>G26</f>
        <v>96.606354428188041</v>
      </c>
      <c r="E68" s="19">
        <f>I26</f>
        <v>3.3936455718119642</v>
      </c>
    </row>
    <row r="69" spans="2:5" ht="15">
      <c r="B69" s="2">
        <v>14</v>
      </c>
      <c r="C69" s="11" t="s">
        <v>42</v>
      </c>
      <c r="D69" s="19">
        <f>G25</f>
        <v>88.791593695271459</v>
      </c>
      <c r="E69" s="19">
        <f>I25</f>
        <v>11.208406304728546</v>
      </c>
    </row>
    <row r="70" spans="2:5" ht="15">
      <c r="B70" s="2">
        <v>13</v>
      </c>
      <c r="C70" s="11" t="s">
        <v>38</v>
      </c>
      <c r="D70" s="19">
        <f>G24</f>
        <v>95.459411239964325</v>
      </c>
      <c r="E70" s="19">
        <f>I24</f>
        <v>4.5405887600356829</v>
      </c>
    </row>
    <row r="71" spans="2:5" ht="15">
      <c r="B71" s="2">
        <v>12</v>
      </c>
      <c r="C71" s="11" t="s">
        <v>37</v>
      </c>
      <c r="D71" s="19">
        <f>G23</f>
        <v>92.651171761982837</v>
      </c>
      <c r="E71" s="19">
        <f>I23</f>
        <v>7.3488282380171661</v>
      </c>
    </row>
    <row r="72" spans="2:5" ht="15">
      <c r="B72" s="2">
        <v>11</v>
      </c>
      <c r="C72" s="11" t="s">
        <v>32</v>
      </c>
      <c r="D72" s="19">
        <f>G22</f>
        <v>94.804106432013413</v>
      </c>
      <c r="E72" s="19">
        <f>I22</f>
        <v>5.195893567986591</v>
      </c>
    </row>
    <row r="73" spans="2:5" ht="15">
      <c r="B73" s="2">
        <v>10</v>
      </c>
      <c r="C73" s="11" t="s">
        <v>30</v>
      </c>
      <c r="D73" s="19">
        <f>G21</f>
        <v>87.487623762376245</v>
      </c>
      <c r="E73" s="19">
        <f>I21</f>
        <v>12.512376237623762</v>
      </c>
    </row>
    <row r="74" spans="2:5" ht="15">
      <c r="B74" s="2">
        <v>9</v>
      </c>
      <c r="C74" s="11" t="s">
        <v>29</v>
      </c>
      <c r="D74" s="19">
        <f>G20</f>
        <v>96.885521885521882</v>
      </c>
      <c r="E74" s="19">
        <f>I20</f>
        <v>3.1144781144781146</v>
      </c>
    </row>
    <row r="75" spans="2:5" ht="15">
      <c r="B75" s="2">
        <v>8</v>
      </c>
      <c r="C75" s="11" t="s">
        <v>28</v>
      </c>
      <c r="D75" s="19">
        <f>G19</f>
        <v>87.559564329475833</v>
      </c>
      <c r="E75" s="19">
        <f>I19</f>
        <v>12.440435670524167</v>
      </c>
    </row>
    <row r="76" spans="2:5" ht="15">
      <c r="B76" s="2">
        <v>7</v>
      </c>
      <c r="C76" s="11" t="s">
        <v>26</v>
      </c>
      <c r="D76" s="19">
        <f>G18</f>
        <v>96.92220543806647</v>
      </c>
      <c r="E76" s="19">
        <f>I18</f>
        <v>3.0777945619335347</v>
      </c>
    </row>
    <row r="77" spans="2:5" ht="15">
      <c r="B77" s="2">
        <v>6</v>
      </c>
      <c r="C77" s="11" t="s">
        <v>24</v>
      </c>
      <c r="D77" s="19">
        <f>G17</f>
        <v>97.986780144295153</v>
      </c>
      <c r="E77" s="19">
        <f>I17</f>
        <v>2.0132198557048429</v>
      </c>
    </row>
    <row r="78" spans="2:5" ht="15">
      <c r="B78" s="2">
        <v>5</v>
      </c>
      <c r="C78" s="11" t="s">
        <v>23</v>
      </c>
      <c r="D78" s="19">
        <f>G16</f>
        <v>98.451730418943527</v>
      </c>
      <c r="E78" s="19">
        <f>I16</f>
        <v>1.5482695810564664</v>
      </c>
    </row>
    <row r="79" spans="2:5" ht="15">
      <c r="B79" s="2">
        <v>4</v>
      </c>
      <c r="C79" s="11" t="s">
        <v>13</v>
      </c>
      <c r="D79" s="19">
        <f>G15</f>
        <v>93.021880544056771</v>
      </c>
      <c r="E79" s="19">
        <f>I15</f>
        <v>6.9781194559432285</v>
      </c>
    </row>
    <row r="80" spans="2:5" ht="15">
      <c r="B80" s="2">
        <v>3</v>
      </c>
      <c r="C80" s="11" t="s">
        <v>12</v>
      </c>
      <c r="D80" s="19">
        <f>G14</f>
        <v>94.886995183401254</v>
      </c>
      <c r="E80" s="19">
        <f>I14</f>
        <v>5.1130048165987398</v>
      </c>
    </row>
    <row r="81" spans="2:5" ht="15">
      <c r="B81" s="2">
        <v>2</v>
      </c>
      <c r="C81" s="11" t="s">
        <v>11</v>
      </c>
      <c r="D81" s="19">
        <f>G13</f>
        <v>94.739016664371306</v>
      </c>
      <c r="E81" s="19">
        <f>I13</f>
        <v>5.2609833356287012</v>
      </c>
    </row>
    <row r="82" spans="2:5" ht="15">
      <c r="B82" s="2">
        <v>1</v>
      </c>
      <c r="C82" s="11" t="s">
        <v>10</v>
      </c>
      <c r="D82" s="19">
        <f>G12</f>
        <v>93.973705142001592</v>
      </c>
      <c r="E82" s="19">
        <f>I12</f>
        <v>6.0262948579984092</v>
      </c>
    </row>
  </sheetData>
  <mergeCells count="9">
    <mergeCell ref="B12:C12"/>
    <mergeCell ref="C33:I33"/>
    <mergeCell ref="C31:I32"/>
    <mergeCell ref="B6:C9"/>
    <mergeCell ref="B4:I4"/>
    <mergeCell ref="D7:E7"/>
    <mergeCell ref="F7:G7"/>
    <mergeCell ref="H7:I7"/>
    <mergeCell ref="B11:C11"/>
  </mergeCells>
  <pageMargins left="1.49606299212598" right="0.70866141732283505" top="0.59055118110236204" bottom="0.74803149606299202" header="0.31496062992126" footer="0.31496062992126"/>
  <pageSetup paperSize="9" orientation="landscape"/>
  <ignoredErrors>
    <ignoredError sqref="G1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Sheet1</vt:lpstr>
      <vt:lpstr>Sheet2</vt:lpstr>
      <vt:lpstr>Table 1 (2)</vt:lpstr>
      <vt:lpstr>Table 1</vt:lpstr>
      <vt:lpstr>Table 2 (2)</vt:lpstr>
      <vt:lpstr>Table 2</vt:lpstr>
      <vt:lpstr>Table 3 (2)</vt:lpstr>
      <vt:lpstr>Table 3</vt:lpstr>
      <vt:lpstr>Table 4a (2)</vt:lpstr>
      <vt:lpstr>Table 4a</vt:lpstr>
      <vt:lpstr>Table 4b (2)</vt:lpstr>
      <vt:lpstr>Table 4b</vt:lpstr>
      <vt:lpstr>Table 5 (2)</vt:lpstr>
      <vt:lpstr>Table 5</vt:lpstr>
      <vt:lpstr>Table 6 (2)</vt:lpstr>
      <vt:lpstr>Table 6</vt:lpstr>
      <vt:lpstr>Table 7 (2)</vt:lpstr>
      <vt:lpstr>Table 7</vt:lpstr>
      <vt:lpstr>Table 8 (2)</vt:lpstr>
      <vt:lpstr>Table 8</vt:lpstr>
      <vt:lpstr>'Table 1'!Print_Area</vt:lpstr>
      <vt:lpstr>'Table 1 (2)'!Print_Area</vt:lpstr>
      <vt:lpstr>'Table 2'!Print_Area</vt:lpstr>
      <vt:lpstr>'Table 2 (2)'!Print_Area</vt:lpstr>
      <vt:lpstr>'Table 3'!Print_Area</vt:lpstr>
      <vt:lpstr>'Table 3 (2)'!Print_Area</vt:lpstr>
      <vt:lpstr>'Table 4a'!Print_Area</vt:lpstr>
      <vt:lpstr>'Table 4a (2)'!Print_Area</vt:lpstr>
      <vt:lpstr>'Table 4b'!Print_Area</vt:lpstr>
      <vt:lpstr>'Table 4b (2)'!Print_Area</vt:lpstr>
      <vt:lpstr>'Table 5 (2)'!Print_Area</vt:lpstr>
      <vt:lpstr>'Table 6'!Print_Area</vt:lpstr>
      <vt:lpstr>'Table 6 (2)'!Print_Area</vt:lpstr>
      <vt:lpstr>'Table 7'!Print_Area</vt:lpstr>
      <vt:lpstr>'Table 7 (2)'!Print_Area</vt:lpstr>
      <vt:lpstr>'Table 8'!Print_Area</vt:lpstr>
      <vt:lpstr>'Table 8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 Adolfo - CRASD</dc:creator>
  <cp:lastModifiedBy>ncrsocd1</cp:lastModifiedBy>
  <cp:lastPrinted>2025-04-10T07:11:16Z</cp:lastPrinted>
  <dcterms:created xsi:type="dcterms:W3CDTF">2023-04-24T15:51:00Z</dcterms:created>
  <dcterms:modified xsi:type="dcterms:W3CDTF">2025-06-16T07:20:26Z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