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cuments\AJ Docs\Civil Registration\Special Release\(5) May\Death\"/>
    </mc:Choice>
  </mc:AlternateContent>
  <xr:revisionPtr revIDLastSave="0" documentId="13_ncr:1_{34074D38-FEEF-480A-9A70-AC5646860CE0}" xr6:coauthVersionLast="47" xr6:coauthVersionMax="47" xr10:uidLastSave="{00000000-0000-0000-0000-000000000000}"/>
  <bookViews>
    <workbookView xWindow="-120" yWindow="-120" windowWidth="29040" windowHeight="15840" activeTab="2" xr2:uid="{828A5239-2A24-429C-A239-B610685A1520}"/>
  </bookViews>
  <sheets>
    <sheet name="Table 1" sheetId="1" r:id="rId1"/>
    <sheet name="Table 2" sheetId="2" r:id="rId2"/>
    <sheet name="Table 3" sheetId="4" r:id="rId3"/>
    <sheet name="Table 4" sheetId="5" r:id="rId4"/>
    <sheet name="Table 5" sheetId="13" r:id="rId5"/>
    <sheet name="Table 6" sheetId="14" r:id="rId6"/>
    <sheet name="Table 7" sheetId="9" r:id="rId7"/>
    <sheet name="Table 8" sheetId="12" r:id="rId8"/>
    <sheet name="Table 9" sheetId="16" r:id="rId9"/>
    <sheet name="Table 10" sheetId="15" r:id="rId10"/>
    <sheet name="Table 11" sheetId="17" r:id="rId11"/>
  </sheets>
  <definedNames>
    <definedName name="_xlnm.Print_Area" localSheetId="0">'Table 1'!$A$1:$L$18</definedName>
    <definedName name="_xlnm.Print_Area" localSheetId="9">'Table 10'!$A$1:$D$84</definedName>
    <definedName name="_xlnm.Print_Area" localSheetId="10">'Table 11'!$A$1:$H$59</definedName>
    <definedName name="_xlnm.Print_Area" localSheetId="1">'Table 2'!$A$1:$K$87</definedName>
    <definedName name="_xlnm.Print_Area" localSheetId="2">'Table 3'!$A$1:$E$54</definedName>
    <definedName name="_xlnm.Print_Area" localSheetId="3">'Table 4'!$A$1:$J$57</definedName>
    <definedName name="_xlnm.Print_Area" localSheetId="4">'Table 5'!$A$1:$N$62</definedName>
    <definedName name="_xlnm.Print_Area" localSheetId="5">'Table 6'!$A$1:$G$63</definedName>
    <definedName name="_xlnm.Print_Area" localSheetId="6">'Table 7'!$A$1:$I$37</definedName>
    <definedName name="_xlnm.Print_Area" localSheetId="7">'Table 8'!$A$1:$D$63</definedName>
    <definedName name="_xlnm.Print_Area" localSheetId="8">'Table 9'!$A$1:$D$62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7" l="1"/>
  <c r="H17" i="17"/>
  <c r="H20" i="17"/>
  <c r="H25" i="17"/>
  <c r="H28" i="17"/>
  <c r="G11" i="17"/>
  <c r="F15" i="17"/>
  <c r="F17" i="17"/>
  <c r="F18" i="17"/>
  <c r="F20" i="17"/>
  <c r="F23" i="17"/>
  <c r="F25" i="17"/>
  <c r="F26" i="17"/>
  <c r="F28" i="17"/>
  <c r="C13" i="17"/>
  <c r="H13" i="17" s="1"/>
  <c r="C14" i="17"/>
  <c r="H14" i="17" s="1"/>
  <c r="C15" i="17"/>
  <c r="H15" i="17" s="1"/>
  <c r="C16" i="17"/>
  <c r="H16" i="17" s="1"/>
  <c r="C17" i="17"/>
  <c r="C18" i="17"/>
  <c r="H18" i="17" s="1"/>
  <c r="C19" i="17"/>
  <c r="F19" i="17" s="1"/>
  <c r="C20" i="17"/>
  <c r="C21" i="17"/>
  <c r="H21" i="17" s="1"/>
  <c r="C22" i="17"/>
  <c r="H22" i="17" s="1"/>
  <c r="C23" i="17"/>
  <c r="H23" i="17" s="1"/>
  <c r="C24" i="17"/>
  <c r="H24" i="17" s="1"/>
  <c r="C25" i="17"/>
  <c r="C26" i="17"/>
  <c r="H26" i="17" s="1"/>
  <c r="C27" i="17"/>
  <c r="F27" i="17" s="1"/>
  <c r="C28" i="17"/>
  <c r="C12" i="17"/>
  <c r="F12" i="17" s="1"/>
  <c r="E11" i="17"/>
  <c r="H19" i="17" l="1"/>
  <c r="H27" i="17"/>
  <c r="C11" i="17"/>
  <c r="D27" i="17" s="1"/>
  <c r="F24" i="17"/>
  <c r="F16" i="17"/>
  <c r="F22" i="17"/>
  <c r="F14" i="17"/>
  <c r="F21" i="17"/>
  <c r="F13" i="17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59" i="14"/>
  <c r="H11" i="5"/>
  <c r="F11" i="5"/>
  <c r="E20" i="1"/>
  <c r="F11" i="17" l="1"/>
  <c r="D14" i="17"/>
  <c r="D18" i="17"/>
  <c r="D26" i="17"/>
  <c r="D24" i="17"/>
  <c r="D20" i="17"/>
  <c r="D28" i="17"/>
  <c r="D13" i="17"/>
  <c r="D12" i="17"/>
  <c r="D15" i="17"/>
  <c r="D16" i="17"/>
  <c r="D23" i="17"/>
  <c r="D21" i="17"/>
  <c r="D17" i="17"/>
  <c r="D19" i="17"/>
  <c r="D22" i="17"/>
  <c r="H11" i="17"/>
  <c r="D25" i="17"/>
  <c r="C11" i="16"/>
  <c r="D25" i="16" s="1"/>
  <c r="D33" i="15"/>
  <c r="C40" i="15"/>
  <c r="D44" i="15" s="1"/>
  <c r="C26" i="15"/>
  <c r="D34" i="15" s="1"/>
  <c r="C12" i="15"/>
  <c r="D14" i="15" s="1"/>
  <c r="D11" i="17" l="1"/>
  <c r="D29" i="16"/>
  <c r="D51" i="15"/>
  <c r="D50" i="15"/>
  <c r="D43" i="15"/>
  <c r="D42" i="15"/>
  <c r="D20" i="15"/>
  <c r="D21" i="15"/>
  <c r="D22" i="16"/>
  <c r="D18" i="16"/>
  <c r="D26" i="16"/>
  <c r="D19" i="16"/>
  <c r="D27" i="16"/>
  <c r="D28" i="16"/>
  <c r="D13" i="16"/>
  <c r="D14" i="16"/>
  <c r="D23" i="16"/>
  <c r="D16" i="16"/>
  <c r="D24" i="16"/>
  <c r="D20" i="16"/>
  <c r="D21" i="16"/>
  <c r="D15" i="16"/>
  <c r="D17" i="16"/>
  <c r="D19" i="15"/>
  <c r="D31" i="15"/>
  <c r="D49" i="15"/>
  <c r="D18" i="15"/>
  <c r="D27" i="15"/>
  <c r="D30" i="15"/>
  <c r="D48" i="15"/>
  <c r="D32" i="15"/>
  <c r="D17" i="15"/>
  <c r="D37" i="15"/>
  <c r="D29" i="15"/>
  <c r="D47" i="15"/>
  <c r="D13" i="15"/>
  <c r="D16" i="15"/>
  <c r="D36" i="15"/>
  <c r="D28" i="15"/>
  <c r="D46" i="15"/>
  <c r="D23" i="15"/>
  <c r="D15" i="15"/>
  <c r="D35" i="15"/>
  <c r="D45" i="15"/>
  <c r="D22" i="15"/>
  <c r="D41" i="15"/>
  <c r="D11" i="16" l="1"/>
  <c r="D40" i="15"/>
  <c r="D12" i="15"/>
  <c r="D26" i="15"/>
  <c r="D13" i="12" l="1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13" i="9"/>
  <c r="D11" i="9"/>
  <c r="D31" i="9" s="1"/>
  <c r="E11" i="9"/>
  <c r="E31" i="9" s="1"/>
  <c r="C48" i="14"/>
  <c r="C47" i="14"/>
  <c r="C46" i="14"/>
  <c r="C13" i="14"/>
  <c r="E13" i="14"/>
  <c r="F13" i="14"/>
  <c r="D13" i="14"/>
  <c r="D12" i="14"/>
  <c r="E12" i="14"/>
  <c r="F12" i="14"/>
  <c r="G12" i="14"/>
  <c r="C12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15" i="14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15" i="13"/>
  <c r="D12" i="13"/>
  <c r="C12" i="13" s="1"/>
  <c r="N12" i="13"/>
  <c r="M13" i="13" s="1"/>
  <c r="K12" i="13"/>
  <c r="F12" i="13"/>
  <c r="G12" i="13"/>
  <c r="H12" i="13"/>
  <c r="E12" i="13"/>
  <c r="E13" i="13" s="1"/>
  <c r="C11" i="9" l="1"/>
  <c r="H13" i="13"/>
  <c r="G13" i="13"/>
  <c r="F13" i="13"/>
  <c r="D13" i="13"/>
  <c r="J13" i="13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11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13" i="5"/>
  <c r="G11" i="5"/>
  <c r="E11" i="5"/>
  <c r="E13" i="4"/>
  <c r="G15" i="9" l="1"/>
  <c r="C31" i="9"/>
  <c r="I14" i="9"/>
  <c r="I22" i="9"/>
  <c r="I13" i="9"/>
  <c r="H20" i="9"/>
  <c r="H28" i="9"/>
  <c r="G17" i="9"/>
  <c r="G25" i="9"/>
  <c r="I15" i="9"/>
  <c r="I23" i="9"/>
  <c r="H13" i="9"/>
  <c r="H21" i="9"/>
  <c r="H29" i="9"/>
  <c r="G18" i="9"/>
  <c r="G26" i="9"/>
  <c r="I16" i="9"/>
  <c r="I24" i="9"/>
  <c r="H14" i="9"/>
  <c r="H22" i="9"/>
  <c r="I27" i="9"/>
  <c r="H25" i="9"/>
  <c r="I20" i="9"/>
  <c r="H19" i="9"/>
  <c r="G16" i="9"/>
  <c r="I17" i="9"/>
  <c r="I25" i="9"/>
  <c r="H15" i="9"/>
  <c r="H23" i="9"/>
  <c r="H17" i="9"/>
  <c r="I28" i="9"/>
  <c r="I29" i="9"/>
  <c r="H27" i="9"/>
  <c r="I18" i="9"/>
  <c r="I26" i="9"/>
  <c r="H16" i="9"/>
  <c r="H24" i="9"/>
  <c r="I19" i="9"/>
  <c r="H18" i="9"/>
  <c r="H26" i="9"/>
  <c r="I21" i="9"/>
  <c r="G24" i="9"/>
  <c r="G28" i="9"/>
  <c r="G29" i="9"/>
  <c r="G13" i="9"/>
  <c r="G19" i="9"/>
  <c r="I11" i="9"/>
  <c r="G22" i="9"/>
  <c r="G20" i="9"/>
  <c r="G27" i="9"/>
  <c r="G14" i="9"/>
  <c r="G23" i="9"/>
  <c r="H11" i="9"/>
  <c r="G21" i="9"/>
  <c r="C13" i="13"/>
  <c r="D20" i="5"/>
  <c r="D27" i="5"/>
  <c r="D13" i="5"/>
  <c r="D24" i="5"/>
  <c r="D15" i="5"/>
  <c r="D14" i="5"/>
  <c r="D29" i="5"/>
  <c r="C11" i="5"/>
  <c r="D19" i="5" s="1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5" i="2"/>
  <c r="E14" i="2"/>
  <c r="D14" i="2"/>
  <c r="G11" i="9" l="1"/>
  <c r="D22" i="5"/>
  <c r="D17" i="5"/>
  <c r="D11" i="5" s="1"/>
  <c r="D28" i="5"/>
  <c r="D30" i="5"/>
  <c r="D25" i="5"/>
  <c r="D23" i="5"/>
  <c r="D18" i="5"/>
  <c r="D31" i="5"/>
  <c r="D26" i="5"/>
  <c r="D21" i="5"/>
  <c r="D16" i="5"/>
  <c r="C14" i="2"/>
  <c r="I18" i="2" s="1"/>
  <c r="K19" i="2"/>
  <c r="F12" i="2"/>
  <c r="F16" i="2"/>
  <c r="K16" i="2" s="1"/>
  <c r="F17" i="2"/>
  <c r="F18" i="2"/>
  <c r="K18" i="2" s="1"/>
  <c r="F19" i="2"/>
  <c r="F20" i="2"/>
  <c r="K20" i="2" s="1"/>
  <c r="F21" i="2"/>
  <c r="F22" i="2"/>
  <c r="K22" i="2" s="1"/>
  <c r="F23" i="2"/>
  <c r="F24" i="2"/>
  <c r="K24" i="2" s="1"/>
  <c r="F25" i="2"/>
  <c r="K25" i="2" s="1"/>
  <c r="F26" i="2"/>
  <c r="K26" i="2" s="1"/>
  <c r="F27" i="2"/>
  <c r="F28" i="2"/>
  <c r="F29" i="2"/>
  <c r="K29" i="2" s="1"/>
  <c r="F30" i="2"/>
  <c r="F31" i="2"/>
  <c r="F15" i="2"/>
  <c r="K15" i="2" s="1"/>
  <c r="H14" i="2"/>
  <c r="G14" i="2"/>
  <c r="I29" i="2" l="1"/>
  <c r="I23" i="2"/>
  <c r="K23" i="2"/>
  <c r="K31" i="2"/>
  <c r="I28" i="2"/>
  <c r="I19" i="2"/>
  <c r="I14" i="2"/>
  <c r="I20" i="2"/>
  <c r="I27" i="2"/>
  <c r="K27" i="2"/>
  <c r="I22" i="2"/>
  <c r="I21" i="2"/>
  <c r="K21" i="2"/>
  <c r="K28" i="2"/>
  <c r="I30" i="2"/>
  <c r="K30" i="2"/>
  <c r="I31" i="2"/>
  <c r="I24" i="2"/>
  <c r="I26" i="2"/>
  <c r="I25" i="2"/>
  <c r="I15" i="2"/>
  <c r="I16" i="2"/>
  <c r="K17" i="2"/>
  <c r="I17" i="2"/>
  <c r="F14" i="2"/>
  <c r="J14" i="2" s="1"/>
  <c r="D8" i="1"/>
  <c r="J17" i="2" l="1"/>
  <c r="J19" i="2"/>
  <c r="K14" i="2"/>
  <c r="J25" i="2"/>
  <c r="J27" i="2"/>
  <c r="J16" i="2"/>
  <c r="J20" i="2"/>
  <c r="J21" i="2"/>
  <c r="J24" i="2"/>
  <c r="J28" i="2"/>
  <c r="J23" i="2"/>
  <c r="J15" i="2"/>
  <c r="J29" i="2"/>
  <c r="J18" i="2"/>
  <c r="J30" i="2"/>
  <c r="J22" i="2"/>
  <c r="J26" i="2"/>
  <c r="J31" i="2"/>
  <c r="C20" i="1" l="1"/>
  <c r="D20" i="1"/>
  <c r="H46" i="2" l="1"/>
  <c r="I46" i="2"/>
  <c r="E23" i="4"/>
  <c r="E22" i="4"/>
  <c r="E21" i="4"/>
  <c r="E18" i="4"/>
  <c r="E16" i="4"/>
  <c r="E15" i="4"/>
  <c r="E14" i="4"/>
  <c r="E17" i="4"/>
  <c r="E19" i="4"/>
  <c r="E20" i="4"/>
  <c r="E24" i="4"/>
  <c r="C11" i="4"/>
  <c r="E11" i="4" s="1"/>
  <c r="L11" i="1"/>
  <c r="D13" i="4" l="1"/>
  <c r="D21" i="4"/>
  <c r="D20" i="4"/>
  <c r="D19" i="4"/>
  <c r="D14" i="4"/>
  <c r="D22" i="4"/>
  <c r="D18" i="4"/>
  <c r="D17" i="4"/>
  <c r="D24" i="4"/>
  <c r="D16" i="4"/>
  <c r="D23" i="4"/>
  <c r="D15" i="4"/>
  <c r="D11" i="4" l="1"/>
  <c r="J10" i="1" l="1"/>
  <c r="L9" i="1"/>
  <c r="L10" i="1" s="1"/>
  <c r="K9" i="1"/>
  <c r="K10" i="1" s="1"/>
  <c r="J9" i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G11" i="1"/>
  <c r="H11" i="1"/>
  <c r="I11" i="1"/>
  <c r="J11" i="1"/>
  <c r="K11" i="1"/>
  <c r="F11" i="1"/>
  <c r="E8" i="1"/>
  <c r="D46" i="1" s="1"/>
  <c r="F8" i="1"/>
  <c r="E46" i="1" s="1"/>
  <c r="G8" i="1"/>
  <c r="F46" i="1" s="1"/>
  <c r="H8" i="1"/>
  <c r="G46" i="1" s="1"/>
  <c r="I8" i="1"/>
  <c r="H46" i="1" s="1"/>
  <c r="J8" i="1"/>
  <c r="I46" i="1" s="1"/>
  <c r="K8" i="1"/>
  <c r="J46" i="1" s="1"/>
  <c r="L8" i="1"/>
  <c r="K46" i="1" s="1"/>
  <c r="C46" i="1"/>
  <c r="C11" i="12"/>
  <c r="D24" i="12" l="1"/>
  <c r="D20" i="12"/>
  <c r="D16" i="12"/>
  <c r="D28" i="12"/>
  <c r="D25" i="12"/>
  <c r="D17" i="12"/>
  <c r="D27" i="12"/>
  <c r="D14" i="12"/>
  <c r="D18" i="12"/>
  <c r="D23" i="12"/>
  <c r="D19" i="12"/>
  <c r="D15" i="12"/>
  <c r="D26" i="12"/>
  <c r="D21" i="12"/>
  <c r="D22" i="12"/>
  <c r="D11" i="12" l="1"/>
</calcChain>
</file>

<file path=xl/sharedStrings.xml><?xml version="1.0" encoding="utf-8"?>
<sst xmlns="http://schemas.openxmlformats.org/spreadsheetml/2006/main" count="553" uniqueCount="159">
  <si>
    <t>Number</t>
  </si>
  <si>
    <t>Percent Change</t>
  </si>
  <si>
    <t>Per Day</t>
  </si>
  <si>
    <t>Per Hour</t>
  </si>
  <si>
    <t>Source:</t>
  </si>
  <si>
    <t>Note:</t>
  </si>
  <si>
    <t>Figures are result of the actual registration without any adjustment for under registration.
Leap years: 2012, 2016, and 2020.</t>
  </si>
  <si>
    <t>Crude Marriage Rate</t>
  </si>
  <si>
    <t>Projected Mid-Year Population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</si>
  <si>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</si>
  <si>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</si>
  <si>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</si>
  <si>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</si>
  <si>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</si>
  <si>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</si>
  <si>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</si>
  <si>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</si>
  <si>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</si>
  <si>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Male</t>
  </si>
  <si>
    <t>Female</t>
  </si>
  <si>
    <t>Philippines</t>
  </si>
  <si>
    <t>National Capital Region (NCR)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</si>
  <si>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</si>
  <si>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</si>
  <si>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</si>
  <si>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</si>
  <si>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</si>
  <si>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</si>
  <si>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</si>
  <si>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</si>
  <si>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</si>
  <si>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</si>
  <si>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</si>
  <si>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</si>
  <si>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</si>
  <si>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</si>
  <si>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</si>
  <si>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</si>
  <si>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</si>
  <si>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Share (%)</t>
  </si>
  <si>
    <t>Month of Occurrence</t>
  </si>
  <si>
    <t>Daily Average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</si>
  <si>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</si>
  <si>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</si>
  <si>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</si>
  <si>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</si>
  <si>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</si>
  <si>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</si>
  <si>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</si>
  <si>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</si>
  <si>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</si>
  <si>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</si>
  <si>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</si>
  <si>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</si>
  <si>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</si>
  <si>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Figures are the result of the actual registration without any adjustment for under registration.
</t>
  </si>
  <si>
    <t>ph</t>
  </si>
  <si>
    <t>ncr</t>
  </si>
  <si>
    <t>Age Group</t>
  </si>
  <si>
    <t>All Ages</t>
  </si>
  <si>
    <t>% to 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</si>
  <si>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</si>
  <si>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</si>
  <si>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</si>
  <si>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</si>
  <si>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</si>
  <si>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</si>
  <si>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</si>
  <si>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</si>
  <si>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</si>
  <si>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- Counts are equal to 0</t>
  </si>
  <si>
    <t>-</t>
  </si>
  <si>
    <t>Citizenship of Male</t>
  </si>
  <si>
    <t>Not Stated</t>
  </si>
  <si>
    <t>* Percentages are less than 0.05</t>
  </si>
  <si>
    <t>*</t>
  </si>
  <si>
    <t>Both Sexes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</si>
  <si>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</si>
  <si>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</si>
  <si>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</si>
  <si>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</si>
  <si>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</si>
  <si>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</si>
  <si>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</si>
  <si>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</si>
  <si>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</si>
  <si>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</si>
  <si>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</si>
  <si>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Others</t>
  </si>
  <si>
    <t>10 year</t>
  </si>
  <si>
    <t>previous year</t>
  </si>
  <si>
    <t>Place of Occurrence</t>
  </si>
  <si>
    <t>place of occurrence</t>
  </si>
  <si>
    <t>Table 1. Number and Percent Change of Registered Deaths, National Capital Region: 2012-2021</t>
  </si>
  <si>
    <t>Philippine Statistics Authority (Data on deaths are those registered at the Office of the City/Municipal Civil Registrars throughout the country and submitted to the Office of the Civil Registrar General; Certificate of Death - Municipal Form No. 103)</t>
  </si>
  <si>
    <t>Figures are the result of the actual registration without any adjustment for under registration.
The percentage share for City/Municipality is based on the total number of registered deaths in NCR while the percentage share of NCR is based on the total number of registered deaths in the Philippines.</t>
  </si>
  <si>
    <t>Usual Residence</t>
  </si>
  <si>
    <t>Difference (Place of Occurrence Less Usual Residence)</t>
  </si>
  <si>
    <t>Under 1</t>
  </si>
  <si>
    <t>1-4</t>
  </si>
  <si>
    <t>5-9</t>
  </si>
  <si>
    <t>10-14</t>
  </si>
  <si>
    <t>60-64</t>
  </si>
  <si>
    <t>65-69</t>
  </si>
  <si>
    <t>70-74</t>
  </si>
  <si>
    <t>75-79</t>
  </si>
  <si>
    <t>80-84</t>
  </si>
  <si>
    <t>85 and over</t>
  </si>
  <si>
    <t>Sex Ratio</t>
  </si>
  <si>
    <t>% Attended</t>
  </si>
  <si>
    <t>Private Physician</t>
  </si>
  <si>
    <t>Public Health Officer</t>
  </si>
  <si>
    <t>Hospital Authority</t>
  </si>
  <si>
    <t>Attended</t>
  </si>
  <si>
    <t>Unattended</t>
  </si>
  <si>
    <t>%</t>
  </si>
  <si>
    <t>Health Facilities</t>
  </si>
  <si>
    <t>Home</t>
  </si>
  <si>
    <t>Site of Occurrence</t>
  </si>
  <si>
    <t>National Capital Region</t>
  </si>
  <si>
    <t>Leading Cause / Sex</t>
  </si>
  <si>
    <t>BOTH SEXES</t>
  </si>
  <si>
    <t>All causes of death</t>
  </si>
  <si>
    <t>COVID-19, virus identified</t>
  </si>
  <si>
    <t>1-026 Neoplasms</t>
  </si>
  <si>
    <t>1-067 Ischaemic Heart diseases</t>
  </si>
  <si>
    <t>1-069 Cerebrovascular diseases</t>
  </si>
  <si>
    <t>COVID-19, virus not identified</t>
  </si>
  <si>
    <t>1-052 Diabetes Mellitus</t>
  </si>
  <si>
    <t>1-066 Hypertensive diseases</t>
  </si>
  <si>
    <t>1-074 Pneumonia</t>
  </si>
  <si>
    <t>1-005 Respiratory Tuberculosis</t>
  </si>
  <si>
    <t>1-076 Chronic Lower Respiratory diseases</t>
  </si>
  <si>
    <t>MALE</t>
  </si>
  <si>
    <t>FEMALE</t>
  </si>
  <si>
    <t>Other causes of death</t>
  </si>
  <si>
    <t>1-086 Remainder of diseases of the genitourinary system</t>
  </si>
  <si>
    <t>cdr</t>
  </si>
  <si>
    <t>Table 2. Number and Percent Distribution of Registered Deaths by Sex and by Place of Occurrence and Usual Residence (City/Municipality), 
National Capital Region: 2021</t>
  </si>
  <si>
    <t>Table 5. Number and Percent Distribution of Registered Deaths by Attendant and Usual Residence (City/Municipality), National Capital Region: 2021</t>
  </si>
  <si>
    <t>Table 6. Number and Percent Distribution of Registered Deaths by Site and Place of Occurrence (City/Municipality), National Capital Region: 2021</t>
  </si>
  <si>
    <t>Table 3. Number, Percent Distribution, and Daily Average of Registered Deaths by Month of Occurrence, National Capital Region: 2021</t>
  </si>
  <si>
    <t>Table 4. Number and Percent Distribution of Registered Deaths by Sex, Age Group, and Sex Ratio, by Place of Occurrence, National Capital Region: 2020-2021</t>
  </si>
  <si>
    <t>health facilities</t>
  </si>
  <si>
    <t>home</t>
  </si>
  <si>
    <t>Average infant deaths per day</t>
  </si>
  <si>
    <t>Table 8. Number and Percent Distribution of Registered Maternal Deaths by Usual Residence (City/Municipality), 
National Capital Region: 2021</t>
  </si>
  <si>
    <t>Table 7. Number and Percent Distribution of Registered Infant Deaths by Sex and Usual Residence (City/Municipality), 
National Capital Region: 2021</t>
  </si>
  <si>
    <t>Table 9. Number and Percent Distribution of Registered Fetal Deaths by Usual Residence of Mother (City/Municipality), 
National Capital Region: 2021</t>
  </si>
  <si>
    <t>Registration Status</t>
  </si>
  <si>
    <t>% Share</t>
  </si>
  <si>
    <t>Timely</t>
  </si>
  <si>
    <t>Late</t>
  </si>
  <si>
    <t>Table 11. Number and Percent Distribution of Registered Deaths by Registration Status, by Place of Occurrence (City/Municipality), National Capital Region: 2021</t>
  </si>
  <si>
    <t>Causes of death are coded based on the ICD-10 Rules and Guidelines</t>
  </si>
  <si>
    <t>Symptoms, signs, and abnormal clinical and laboratory findings, not elsewhere classified (R00-R99) were not included in the ten leading causes of death</t>
  </si>
  <si>
    <t>Philippine Statistics Authority (Data on deaths are those registered at the Office of the City/Municipal Civil Registrars throughout the country and submitted to the Office of the Civil Registrar General; Certificate of Fetal Death - Municipal Form No. 103A)</t>
  </si>
  <si>
    <t>Details may not add up to total due to rounding</t>
  </si>
  <si>
    <t>Table 10. Ten Leading Causes of Death by Sex by Usual Residence, 
National Capital Region: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</si>
</sst>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_ ;\-#,##0.0\ "/>
    <numFmt numFmtId="168" formatCode="#,##0_ ;\-#,##0\ "/>
    <numFmt numFmtId="169" formatCode="0_ ;\-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6" fontId="3" fillId="0" borderId="0" xfId="1" applyNumberFormat="1" applyFont="1" applyFill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166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0" fontId="4" fillId="0" borderId="0" xfId="0" quotePrefix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3" fontId="7" fillId="0" borderId="0" xfId="0" applyNumberFormat="1" applyFont="1"/>
    <xf numFmtId="0" fontId="1" fillId="0" borderId="0" xfId="0" applyFont="1" applyAlignment="1">
      <alignment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41" fontId="4" fillId="0" borderId="2" xfId="0" applyNumberFormat="1" applyFont="1" applyBorder="1"/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166" fontId="4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0" fillId="0" borderId="2" xfId="0" applyBorder="1"/>
    <xf numFmtId="3" fontId="4" fillId="0" borderId="0" xfId="0" applyNumberFormat="1" applyFont="1"/>
    <xf numFmtId="165" fontId="4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165" fontId="10" fillId="0" borderId="0" xfId="0" applyNumberFormat="1" applyFont="1"/>
    <xf numFmtId="165" fontId="9" fillId="0" borderId="0" xfId="0" applyNumberFormat="1" applyFont="1" applyAlignment="1">
      <alignment horizontal="right"/>
    </xf>
    <xf numFmtId="49" fontId="4" fillId="0" borderId="0" xfId="0" applyNumberFormat="1" applyFont="1"/>
    <xf numFmtId="3" fontId="0" fillId="0" borderId="0" xfId="0" applyNumberFormat="1"/>
    <xf numFmtId="165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3" fontId="4" fillId="0" borderId="0" xfId="1" applyNumberFormat="1" applyFont="1"/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3" fontId="4" fillId="0" borderId="0" xfId="1" applyNumberFormat="1" applyFont="1" applyBorder="1"/>
    <xf numFmtId="164" fontId="4" fillId="0" borderId="0" xfId="1" applyNumberFormat="1" applyFont="1" applyBorder="1"/>
    <xf numFmtId="164" fontId="4" fillId="0" borderId="0" xfId="0" applyNumberFormat="1" applyFont="1"/>
    <xf numFmtId="166" fontId="4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/>
    <xf numFmtId="166" fontId="4" fillId="0" borderId="3" xfId="1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indent="2"/>
    </xf>
    <xf numFmtId="164" fontId="9" fillId="0" borderId="0" xfId="1" applyNumberFormat="1" applyFont="1" applyBorder="1"/>
    <xf numFmtId="164" fontId="9" fillId="0" borderId="0" xfId="0" applyNumberFormat="1" applyFont="1"/>
    <xf numFmtId="165" fontId="9" fillId="0" borderId="0" xfId="1" applyNumberFormat="1" applyFont="1" applyBorder="1"/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1" fontId="8" fillId="0" borderId="0" xfId="0" applyNumberFormat="1" applyFont="1" applyAlignment="1">
      <alignment horizontal="right" wrapText="1"/>
    </xf>
    <xf numFmtId="165" fontId="9" fillId="0" borderId="0" xfId="1" applyNumberFormat="1" applyFont="1" applyBorder="1" applyAlignment="1">
      <alignment horizontal="right"/>
    </xf>
    <xf numFmtId="0" fontId="1" fillId="0" borderId="0" xfId="0" applyFont="1"/>
    <xf numFmtId="169" fontId="8" fillId="0" borderId="0" xfId="0" applyNumberFormat="1" applyFont="1" applyAlignment="1">
      <alignment horizontal="right" wrapText="1"/>
    </xf>
    <xf numFmtId="0" fontId="9" fillId="0" borderId="0" xfId="0" applyFont="1"/>
    <xf numFmtId="0" fontId="10" fillId="0" borderId="0" xfId="0" applyFont="1"/>
    <xf numFmtId="3" fontId="4" fillId="0" borderId="0" xfId="1" applyNumberFormat="1" applyFont="1" applyFill="1"/>
    <xf numFmtId="167" fontId="0" fillId="0" borderId="0" xfId="0" applyNumberFormat="1"/>
    <xf numFmtId="0" fontId="4" fillId="0" borderId="0" xfId="0" applyFont="1" applyAlignment="1">
      <alignment horizontal="right" inden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166" fontId="4" fillId="0" borderId="5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21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(1a) Number of Registered Deaths</a:t>
            </a:r>
          </a:p>
        </c:rich>
      </c:tx>
      <c:layout>
        <c:manualLayout>
          <c:xMode val="edge"/>
          <c:yMode val="edge"/>
          <c:x val="0.21101377952755906"/>
          <c:y val="0.851851851851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1.7615923009623797E-2"/>
          <c:w val="0.93888888888888888"/>
          <c:h val="0.736095800524934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1'!$C$5:$L$5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'Table 1'!$C$7:$L$7</c:f>
              <c:numCache>
                <c:formatCode>#,##0</c:formatCode>
                <c:ptCount val="10"/>
                <c:pt idx="0">
                  <c:v>70018</c:v>
                </c:pt>
                <c:pt idx="1">
                  <c:v>71050</c:v>
                </c:pt>
                <c:pt idx="2">
                  <c:v>72235</c:v>
                </c:pt>
                <c:pt idx="3">
                  <c:v>74530</c:v>
                </c:pt>
                <c:pt idx="4">
                  <c:v>76839</c:v>
                </c:pt>
                <c:pt idx="5">
                  <c:v>75187</c:v>
                </c:pt>
                <c:pt idx="6">
                  <c:v>74934</c:v>
                </c:pt>
                <c:pt idx="7">
                  <c:v>78599</c:v>
                </c:pt>
                <c:pt idx="8">
                  <c:v>84355</c:v>
                </c:pt>
                <c:pt idx="9">
                  <c:v>105178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1-40A3-8C09-372013B5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646698095"/>
        <c:axId val="1646700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3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1'!$C$5:$L$5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1'!$C$6:$L$6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81-40A3-8C09-372013B5F293}"/>
                  </c:ext>
                </c:extLst>
              </c15:ser>
            </c15:filteredBarSeries>
          </c:ext>
        </c:extLst>
      </c:barChart>
      <c:catAx>
        <c:axId val="1646698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4534711286089237"/>
              <c:y val="0.93417468649752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6700495"/>
        <c:crosses val="autoZero"/>
        <c:auto val="1"/>
        <c:lblAlgn val="ctr"/>
        <c:lblOffset val="100"/>
        <c:noMultiLvlLbl val="0"/>
      </c:catAx>
      <c:valAx>
        <c:axId val="1646700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4669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Usual Residence</a:t>
            </a:r>
          </a:p>
        </c:rich>
      </c:tx>
      <c:layout>
        <c:manualLayout>
          <c:xMode val="edge"/>
          <c:yMode val="edge"/>
          <c:x val="0.38641339892512866"/>
          <c:y val="0.854658273629934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571148730366398E-2"/>
          <c:y val="2.0173811092393749E-2"/>
          <c:w val="0.92885257078766015"/>
          <c:h val="0.56276647019715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9'!$B$46:$B$62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Valenzuela</c:v>
                </c:pt>
                <c:pt idx="3">
                  <c:v> City of Marikina</c:v>
                </c:pt>
                <c:pt idx="4">
                  <c:v> City of Caloocan</c:v>
                </c:pt>
                <c:pt idx="5">
                  <c:v> City of Pasig</c:v>
                </c:pt>
                <c:pt idx="6">
                  <c:v> City of Parañaque</c:v>
                </c:pt>
                <c:pt idx="7">
                  <c:v> City of Las Piñas</c:v>
                </c:pt>
                <c:pt idx="8">
                  <c:v> City of Muntinlupa</c:v>
                </c:pt>
                <c:pt idx="9">
                  <c:v> City of Taguig</c:v>
                </c:pt>
                <c:pt idx="10">
                  <c:v> City of Mandaluyong</c:v>
                </c:pt>
                <c:pt idx="11">
                  <c:v> City of Makati</c:v>
                </c:pt>
                <c:pt idx="12">
                  <c:v> City of Navotas</c:v>
                </c:pt>
                <c:pt idx="13">
                  <c:v> City of Malabon</c:v>
                </c:pt>
                <c:pt idx="14">
                  <c:v> Pasay City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9'!$C$46:$C$62</c:f>
              <c:numCache>
                <c:formatCode>_(* #,##0_);_(* \(#,##0\);_(* "-"_);_(@_)</c:formatCode>
                <c:ptCount val="17"/>
                <c:pt idx="0">
                  <c:v>346</c:v>
                </c:pt>
                <c:pt idx="1">
                  <c:v>206</c:v>
                </c:pt>
                <c:pt idx="2">
                  <c:v>127</c:v>
                </c:pt>
                <c:pt idx="3">
                  <c:v>119</c:v>
                </c:pt>
                <c:pt idx="4">
                  <c:v>109</c:v>
                </c:pt>
                <c:pt idx="5">
                  <c:v>103</c:v>
                </c:pt>
                <c:pt idx="6">
                  <c:v>89</c:v>
                </c:pt>
                <c:pt idx="7">
                  <c:v>81</c:v>
                </c:pt>
                <c:pt idx="8">
                  <c:v>79</c:v>
                </c:pt>
                <c:pt idx="9">
                  <c:v>78</c:v>
                </c:pt>
                <c:pt idx="10">
                  <c:v>55</c:v>
                </c:pt>
                <c:pt idx="11">
                  <c:v>45</c:v>
                </c:pt>
                <c:pt idx="12">
                  <c:v>35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5-4302-83A7-C69CB219A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07717264"/>
        <c:axId val="307723504"/>
      </c:barChart>
      <c:catAx>
        <c:axId val="30771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</a:t>
                </a:r>
                <a:r>
                  <a:rPr lang="en-PH" sz="6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Statistics Authority</a:t>
                </a:r>
                <a:endParaRPr lang="en-PH" sz="6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7740152041097286"/>
              <c:y val="0.93701022976342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723504"/>
        <c:crosses val="autoZero"/>
        <c:auto val="1"/>
        <c:lblAlgn val="ctr"/>
        <c:lblOffset val="100"/>
        <c:noMultiLvlLbl val="0"/>
      </c:catAx>
      <c:valAx>
        <c:axId val="307723504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30771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25171744836241"/>
          <c:y val="4.0459764255984902E-2"/>
          <c:w val="0.58651639849366655"/>
          <c:h val="0.863908065684414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10'!$B$67:$B$76</c:f>
              <c:strCache>
                <c:ptCount val="10"/>
                <c:pt idx="0">
                  <c:v>1-076 Chronic Lower Respiratory diseases</c:v>
                </c:pt>
                <c:pt idx="1">
                  <c:v>1-005 Respiratory Tuberculosis</c:v>
                </c:pt>
                <c:pt idx="2">
                  <c:v>1-074 Pneumonia</c:v>
                </c:pt>
                <c:pt idx="3">
                  <c:v>1-066 Hypertensive diseases</c:v>
                </c:pt>
                <c:pt idx="4">
                  <c:v>1-052 Diabetes Mellitus</c:v>
                </c:pt>
                <c:pt idx="5">
                  <c:v>COVID-19, virus not identified</c:v>
                </c:pt>
                <c:pt idx="6">
                  <c:v>1-069 Cerebrovascular diseases</c:v>
                </c:pt>
                <c:pt idx="7">
                  <c:v>1-026 Neoplasms</c:v>
                </c:pt>
                <c:pt idx="8">
                  <c:v>COVID-19, virus identified</c:v>
                </c:pt>
                <c:pt idx="9">
                  <c:v>1-067 Ischaemic Heart diseases</c:v>
                </c:pt>
              </c:strCache>
            </c:strRef>
          </c:cat>
          <c:val>
            <c:numRef>
              <c:f>'Table 10'!$C$67:$C$76</c:f>
              <c:numCache>
                <c:formatCode>_(* #,##0_);_(* \(#,##0\);_(* "-"_);_(@_)</c:formatCode>
                <c:ptCount val="10"/>
                <c:pt idx="0">
                  <c:v>1283</c:v>
                </c:pt>
                <c:pt idx="1">
                  <c:v>1707</c:v>
                </c:pt>
                <c:pt idx="2">
                  <c:v>2065</c:v>
                </c:pt>
                <c:pt idx="3">
                  <c:v>2354</c:v>
                </c:pt>
                <c:pt idx="4">
                  <c:v>3065</c:v>
                </c:pt>
                <c:pt idx="5">
                  <c:v>4023</c:v>
                </c:pt>
                <c:pt idx="6">
                  <c:v>4092</c:v>
                </c:pt>
                <c:pt idx="7">
                  <c:v>4360</c:v>
                </c:pt>
                <c:pt idx="8" formatCode="#,##0">
                  <c:v>8363</c:v>
                </c:pt>
                <c:pt idx="9" formatCode="#,##0">
                  <c:v>15614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14A-A832-64731DBA1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488104096"/>
        <c:axId val="1488100256"/>
      </c:barChart>
      <c:catAx>
        <c:axId val="148810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8100256"/>
        <c:crosses val="autoZero"/>
        <c:auto val="1"/>
        <c:lblAlgn val="ctr"/>
        <c:lblOffset val="100"/>
        <c:noMultiLvlLbl val="0"/>
      </c:catAx>
      <c:valAx>
        <c:axId val="14881002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</a:t>
                </a:r>
                <a:r>
                  <a:rPr lang="en-PH" sz="6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Statistics Authority</a:t>
                </a:r>
                <a:endParaRPr lang="en-PH" sz="6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7126353988360156"/>
              <c:y val="0.93011495264875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crossAx val="148810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51697570061804"/>
          <c:y val="3.322007910040882E-2"/>
          <c:w val="0.68326797053594113"/>
          <c:h val="0.82734333534350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11'!$C$42</c:f>
              <c:strCache>
                <c:ptCount val="1"/>
                <c:pt idx="0">
                  <c:v>Timely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11'!$B$43:$B$59</c:f>
              <c:strCache>
                <c:ptCount val="17"/>
                <c:pt idx="0">
                  <c:v> Pateros</c:v>
                </c:pt>
                <c:pt idx="1">
                  <c:v> City of Valenzuela</c:v>
                </c:pt>
                <c:pt idx="2">
                  <c:v> City of Taguig</c:v>
                </c:pt>
                <c:pt idx="3">
                  <c:v> City of San Juan</c:v>
                </c:pt>
                <c:pt idx="4">
                  <c:v> Quezon City</c:v>
                </c:pt>
                <c:pt idx="5">
                  <c:v> City of Pasig</c:v>
                </c:pt>
                <c:pt idx="6">
                  <c:v> Pasay City</c:v>
                </c:pt>
                <c:pt idx="7">
                  <c:v> City of Parañaque</c:v>
                </c:pt>
                <c:pt idx="8">
                  <c:v> City of Navotas</c:v>
                </c:pt>
                <c:pt idx="9">
                  <c:v> City of Muntinlupa</c:v>
                </c:pt>
                <c:pt idx="10">
                  <c:v> City of Marikina</c:v>
                </c:pt>
                <c:pt idx="11">
                  <c:v> City of Manila</c:v>
                </c:pt>
                <c:pt idx="12">
                  <c:v> City of Mandaluyong</c:v>
                </c:pt>
                <c:pt idx="13">
                  <c:v> City of Malabon</c:v>
                </c:pt>
                <c:pt idx="14">
                  <c:v> City of Makati</c:v>
                </c:pt>
                <c:pt idx="15">
                  <c:v> City of Las Piñas</c:v>
                </c:pt>
                <c:pt idx="16">
                  <c:v> City of Caloocan</c:v>
                </c:pt>
              </c:strCache>
            </c:strRef>
          </c:cat>
          <c:val>
            <c:numRef>
              <c:f>'Table 11'!$C$43:$C$59</c:f>
              <c:numCache>
                <c:formatCode>#,##0.0</c:formatCode>
                <c:ptCount val="17"/>
                <c:pt idx="0">
                  <c:v>98.898678414096921</c:v>
                </c:pt>
                <c:pt idx="1">
                  <c:v>99.137386913528303</c:v>
                </c:pt>
                <c:pt idx="2">
                  <c:v>97.982105463544642</c:v>
                </c:pt>
                <c:pt idx="3">
                  <c:v>97.982515131136523</c:v>
                </c:pt>
                <c:pt idx="4">
                  <c:v>97.475807209295041</c:v>
                </c:pt>
                <c:pt idx="5">
                  <c:v>98.158602150537632</c:v>
                </c:pt>
                <c:pt idx="6">
                  <c:v>97.766143106457235</c:v>
                </c:pt>
                <c:pt idx="7">
                  <c:v>98.733560642961521</c:v>
                </c:pt>
                <c:pt idx="8">
                  <c:v>99.549259497746306</c:v>
                </c:pt>
                <c:pt idx="9">
                  <c:v>97.41977450130095</c:v>
                </c:pt>
                <c:pt idx="10">
                  <c:v>99.044019564250775</c:v>
                </c:pt>
                <c:pt idx="11">
                  <c:v>98.656515897895204</c:v>
                </c:pt>
                <c:pt idx="12">
                  <c:v>95.456531236347757</c:v>
                </c:pt>
                <c:pt idx="13">
                  <c:v>99.36006825938567</c:v>
                </c:pt>
                <c:pt idx="14">
                  <c:v>97.151822350953424</c:v>
                </c:pt>
                <c:pt idx="15">
                  <c:v>98.286453281603627</c:v>
                </c:pt>
                <c:pt idx="16">
                  <c:v>99.194152923538226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6-484F-A7A3-79AEE520BCA7}"/>
            </c:ext>
          </c:extLst>
        </c:ser>
        <c:ser>
          <c:idx val="1"/>
          <c:order val="1"/>
          <c:tx>
            <c:strRef>
              <c:f>'Table 11'!$D$42</c:f>
              <c:strCache>
                <c:ptCount val="1"/>
                <c:pt idx="0">
                  <c:v>Late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84822562054372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56-484F-A7A3-79AEE520BCA7}"/>
                </c:ext>
              </c:extLst>
            </c:dLbl>
            <c:dLbl>
              <c:idx val="1"/>
              <c:layout>
                <c:manualLayout>
                  <c:x val="2.866378890545971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56-484F-A7A3-79AEE520BCA7}"/>
                </c:ext>
              </c:extLst>
            </c:dLbl>
            <c:dLbl>
              <c:idx val="2"/>
              <c:layout>
                <c:manualLayout>
                  <c:x val="3.1170269796464877E-2"/>
                  <c:y val="-1.09451008858756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56-484F-A7A3-79AEE520BCA7}"/>
                </c:ext>
              </c:extLst>
            </c:dLbl>
            <c:dLbl>
              <c:idx val="3"/>
              <c:layout>
                <c:manualLayout>
                  <c:x val="3.3322916481407457E-2"/>
                  <c:y val="-1.09451008858756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56-484F-A7A3-79AEE520BCA7}"/>
                </c:ext>
              </c:extLst>
            </c:dLbl>
            <c:dLbl>
              <c:idx val="4"/>
              <c:layout>
                <c:manualLayout>
                  <c:x val="3.37429781525586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56-484F-A7A3-79AEE520BCA7}"/>
                </c:ext>
              </c:extLst>
            </c:dLbl>
            <c:dLbl>
              <c:idx val="5"/>
              <c:layout>
                <c:manualLayout>
                  <c:x val="3.17732615502137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56-484F-A7A3-79AEE520BCA7}"/>
                </c:ext>
              </c:extLst>
            </c:dLbl>
            <c:dLbl>
              <c:idx val="6"/>
              <c:layout>
                <c:manualLayout>
                  <c:x val="3.258374344394675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56-484F-A7A3-79AEE520BCA7}"/>
                </c:ext>
              </c:extLst>
            </c:dLbl>
            <c:dLbl>
              <c:idx val="7"/>
              <c:layout>
                <c:manualLayout>
                  <c:x val="2.72841911991998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56-484F-A7A3-79AEE520BCA7}"/>
                </c:ext>
              </c:extLst>
            </c:dLbl>
            <c:dLbl>
              <c:idx val="9"/>
              <c:layout>
                <c:manualLayout>
                  <c:x val="3.1400287437361264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56-484F-A7A3-79AEE520BCA7}"/>
                </c:ext>
              </c:extLst>
            </c:dLbl>
            <c:dLbl>
              <c:idx val="10"/>
              <c:layout>
                <c:manualLayout>
                  <c:x val="2.6193724651268201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56-484F-A7A3-79AEE520BCA7}"/>
                </c:ext>
              </c:extLst>
            </c:dLbl>
            <c:dLbl>
              <c:idx val="11"/>
              <c:layout>
                <c:manualLayout>
                  <c:x val="2.4869852868318287E-2"/>
                  <c:y val="-5.4725504429378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56-484F-A7A3-79AEE520BCA7}"/>
                </c:ext>
              </c:extLst>
            </c:dLbl>
            <c:dLbl>
              <c:idx val="12"/>
              <c:layout>
                <c:manualLayout>
                  <c:x val="3.5448801172784927E-2"/>
                  <c:y val="-2.73627522146891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56-484F-A7A3-79AEE520BCA7}"/>
                </c:ext>
              </c:extLst>
            </c:dLbl>
            <c:dLbl>
              <c:idx val="14"/>
              <c:layout>
                <c:manualLayout>
                  <c:x val="3.04849595055466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56-484F-A7A3-79AEE520BCA7}"/>
                </c:ext>
              </c:extLst>
            </c:dLbl>
            <c:dLbl>
              <c:idx val="15"/>
              <c:layout>
                <c:manualLayout>
                  <c:x val="2.57567250095064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56-484F-A7A3-79AEE520B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11'!$B$43:$B$59</c:f>
              <c:strCache>
                <c:ptCount val="17"/>
                <c:pt idx="0">
                  <c:v> Pateros</c:v>
                </c:pt>
                <c:pt idx="1">
                  <c:v> City of Valenzuela</c:v>
                </c:pt>
                <c:pt idx="2">
                  <c:v> City of Taguig</c:v>
                </c:pt>
                <c:pt idx="3">
                  <c:v> City of San Juan</c:v>
                </c:pt>
                <c:pt idx="4">
                  <c:v> Quezon City</c:v>
                </c:pt>
                <c:pt idx="5">
                  <c:v> City of Pasig</c:v>
                </c:pt>
                <c:pt idx="6">
                  <c:v> Pasay City</c:v>
                </c:pt>
                <c:pt idx="7">
                  <c:v> City of Parañaque</c:v>
                </c:pt>
                <c:pt idx="8">
                  <c:v> City of Navotas</c:v>
                </c:pt>
                <c:pt idx="9">
                  <c:v> City of Muntinlupa</c:v>
                </c:pt>
                <c:pt idx="10">
                  <c:v> City of Marikina</c:v>
                </c:pt>
                <c:pt idx="11">
                  <c:v> City of Manila</c:v>
                </c:pt>
                <c:pt idx="12">
                  <c:v> City of Mandaluyong</c:v>
                </c:pt>
                <c:pt idx="13">
                  <c:v> City of Malabon</c:v>
                </c:pt>
                <c:pt idx="14">
                  <c:v> City of Makati</c:v>
                </c:pt>
                <c:pt idx="15">
                  <c:v> City of Las Piñas</c:v>
                </c:pt>
                <c:pt idx="16">
                  <c:v> City of Caloocan</c:v>
                </c:pt>
              </c:strCache>
            </c:strRef>
          </c:cat>
          <c:val>
            <c:numRef>
              <c:f>'Table 11'!$D$43:$D$59</c:f>
              <c:numCache>
                <c:formatCode>0.0</c:formatCode>
                <c:ptCount val="17"/>
                <c:pt idx="0">
                  <c:v>1.1013215859030838</c:v>
                </c:pt>
                <c:pt idx="1">
                  <c:v>0.8626130864717021</c:v>
                </c:pt>
                <c:pt idx="2">
                  <c:v>2.0178945364553589</c:v>
                </c:pt>
                <c:pt idx="3">
                  <c:v>2.0174848688634834</c:v>
                </c:pt>
                <c:pt idx="4">
                  <c:v>2.5241927907049577</c:v>
                </c:pt>
                <c:pt idx="5">
                  <c:v>1.8413978494623655</c:v>
                </c:pt>
                <c:pt idx="6">
                  <c:v>2.2338568935427574</c:v>
                </c:pt>
                <c:pt idx="7">
                  <c:v>1.2664393570384802</c:v>
                </c:pt>
                <c:pt idx="8">
                  <c:v>0.45074050225370249</c:v>
                </c:pt>
                <c:pt idx="9">
                  <c:v>2.580225498699046</c:v>
                </c:pt>
                <c:pt idx="10">
                  <c:v>0.95598043574922176</c:v>
                </c:pt>
                <c:pt idx="11">
                  <c:v>1.3434841021047919</c:v>
                </c:pt>
                <c:pt idx="12">
                  <c:v>4.5434687636522497</c:v>
                </c:pt>
                <c:pt idx="13">
                  <c:v>0.63993174061433444</c:v>
                </c:pt>
                <c:pt idx="14">
                  <c:v>2.8481776490465847</c:v>
                </c:pt>
                <c:pt idx="15">
                  <c:v>1.7135467183963791</c:v>
                </c:pt>
                <c:pt idx="16">
                  <c:v>0.80584707646176923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6-484F-A7A3-79AEE520B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3060352"/>
        <c:axId val="1463057472"/>
      </c:barChart>
      <c:catAx>
        <c:axId val="1463060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Place of 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3057472"/>
        <c:crosses val="autoZero"/>
        <c:auto val="1"/>
        <c:lblAlgn val="ctr"/>
        <c:lblOffset val="100"/>
        <c:noMultiLvlLbl val="0"/>
      </c:catAx>
      <c:valAx>
        <c:axId val="1463057472"/>
        <c:scaling>
          <c:orientation val="minMax"/>
          <c:max val="100"/>
          <c:min val="0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8487139107611551"/>
              <c:y val="0.95214929393658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14630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6061298789264"/>
          <c:y val="0.89445217545147915"/>
          <c:w val="0.21375074083481499"/>
          <c:h val="5.821337325766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(1b) Percent Change of Registered Deaths</a:t>
            </a:r>
          </a:p>
        </c:rich>
      </c:tx>
      <c:layout>
        <c:manualLayout>
          <c:xMode val="edge"/>
          <c:yMode val="edge"/>
          <c:x val="0.15020047599739683"/>
          <c:y val="0.84209507941200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1582171733864"/>
          <c:y val="9.0520903317119483E-2"/>
          <c:w val="0.84908271689910009"/>
          <c:h val="0.6440894717511846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5.3596983191874309E-2"/>
                  <c:y val="-0.1450854138113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B5-49C3-9871-E569176E71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1'!$C$45:$K$45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'Table 1'!$C$46:$K$46</c:f>
              <c:numCache>
                <c:formatCode>#,##0.0</c:formatCode>
                <c:ptCount val="9"/>
                <c:pt idx="0">
                  <c:v>1.473906709703219</c:v>
                </c:pt>
                <c:pt idx="1">
                  <c:v>1.6678395496129488</c:v>
                </c:pt>
                <c:pt idx="2">
                  <c:v>3.1771302000415309</c:v>
                </c:pt>
                <c:pt idx="3">
                  <c:v>3.0980813095397828</c:v>
                </c:pt>
                <c:pt idx="4">
                  <c:v>-2.1499498952354923</c:v>
                </c:pt>
                <c:pt idx="5">
                  <c:v>-0.33649434077699603</c:v>
                </c:pt>
                <c:pt idx="6">
                  <c:v>4.89097072090106</c:v>
                </c:pt>
                <c:pt idx="7">
                  <c:v>7.3232483873840639</c:v>
                </c:pt>
                <c:pt idx="8">
                  <c:v>24.68496236144864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5-49C3-9871-E569176E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390415"/>
        <c:axId val="1833389455"/>
      </c:lineChart>
      <c:catAx>
        <c:axId val="183339041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503306341975338"/>
              <c:y val="0.9257366549317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crossAx val="1833389455"/>
        <c:crosses val="autoZero"/>
        <c:auto val="1"/>
        <c:lblAlgn val="ctr"/>
        <c:lblOffset val="100"/>
        <c:noMultiLvlLbl val="0"/>
      </c:catAx>
      <c:valAx>
        <c:axId val="1833389455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390415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99562608150945"/>
          <c:y val="3.0460363588156698E-2"/>
          <c:w val="0.74770203069123287"/>
          <c:h val="0.90351107475152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2'!$C$67</c:f>
              <c:strCache>
                <c:ptCount val="1"/>
                <c:pt idx="0">
                  <c:v>Usual Residence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2'!$B$68:$B$84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Mandaluyong</c:v>
                </c:pt>
                <c:pt idx="4">
                  <c:v> City of Malabon</c:v>
                </c:pt>
                <c:pt idx="5">
                  <c:v> Pasay City</c:v>
                </c:pt>
                <c:pt idx="6">
                  <c:v> City of Parañaque</c:v>
                </c:pt>
                <c:pt idx="7">
                  <c:v> City of Makati</c:v>
                </c:pt>
                <c:pt idx="8">
                  <c:v> City of Marikina</c:v>
                </c:pt>
                <c:pt idx="9">
                  <c:v> City of Muntinlupa</c:v>
                </c:pt>
                <c:pt idx="10">
                  <c:v> City of Valenzuela</c:v>
                </c:pt>
                <c:pt idx="11">
                  <c:v> City of Taguig</c:v>
                </c:pt>
                <c:pt idx="12">
                  <c:v> City of Las Piñas</c:v>
                </c:pt>
                <c:pt idx="13">
                  <c:v> City of Pasig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2'!$C$68:$C$84</c:f>
              <c:numCache>
                <c:formatCode>0.0</c:formatCode>
                <c:ptCount val="17"/>
                <c:pt idx="0">
                  <c:v>0.55715073494457013</c:v>
                </c:pt>
                <c:pt idx="1">
                  <c:v>1.0591568578980395</c:v>
                </c:pt>
                <c:pt idx="2">
                  <c:v>1.9338644963775693</c:v>
                </c:pt>
                <c:pt idx="3">
                  <c:v>2.743919831143395</c:v>
                </c:pt>
                <c:pt idx="4">
                  <c:v>3.0662305805396568</c:v>
                </c:pt>
                <c:pt idx="5">
                  <c:v>2.9169598204947804</c:v>
                </c:pt>
                <c:pt idx="6">
                  <c:v>5.0504858430470252</c:v>
                </c:pt>
                <c:pt idx="7">
                  <c:v>4.2309228165585955</c:v>
                </c:pt>
                <c:pt idx="8">
                  <c:v>4.1177812850596132</c:v>
                </c:pt>
                <c:pt idx="9">
                  <c:v>3.6804274658198479</c:v>
                </c:pt>
                <c:pt idx="10">
                  <c:v>5.2007073722641612</c:v>
                </c:pt>
                <c:pt idx="11">
                  <c:v>5.2501473692217004</c:v>
                </c:pt>
                <c:pt idx="12">
                  <c:v>4.8527258552168702</c:v>
                </c:pt>
                <c:pt idx="13">
                  <c:v>5.933750404076898</c:v>
                </c:pt>
                <c:pt idx="14">
                  <c:v>12.137519253075739</c:v>
                </c:pt>
                <c:pt idx="15">
                  <c:v>14.944189849588316</c:v>
                </c:pt>
                <c:pt idx="16">
                  <c:v>22.32406016467322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F-4890-82CE-DBD52E87F992}"/>
            </c:ext>
          </c:extLst>
        </c:ser>
        <c:ser>
          <c:idx val="1"/>
          <c:order val="1"/>
          <c:tx>
            <c:strRef>
              <c:f>'Table 2'!$D$67</c:f>
              <c:strCache>
                <c:ptCount val="1"/>
                <c:pt idx="0">
                  <c:v>Place of Occurrence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2'!$B$68:$B$84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Mandaluyong</c:v>
                </c:pt>
                <c:pt idx="4">
                  <c:v> City of Malabon</c:v>
                </c:pt>
                <c:pt idx="5">
                  <c:v> Pasay City</c:v>
                </c:pt>
                <c:pt idx="6">
                  <c:v> City of Parañaque</c:v>
                </c:pt>
                <c:pt idx="7">
                  <c:v> City of Makati</c:v>
                </c:pt>
                <c:pt idx="8">
                  <c:v> City of Marikina</c:v>
                </c:pt>
                <c:pt idx="9">
                  <c:v> City of Muntinlupa</c:v>
                </c:pt>
                <c:pt idx="10">
                  <c:v> City of Valenzuela</c:v>
                </c:pt>
                <c:pt idx="11">
                  <c:v> City of Taguig</c:v>
                </c:pt>
                <c:pt idx="12">
                  <c:v> City of Las Piñas</c:v>
                </c:pt>
                <c:pt idx="13">
                  <c:v> City of Pasig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2'!$D$68:$D$84</c:f>
              <c:numCache>
                <c:formatCode>#,##0.0_ ;\-#,##0.0\ </c:formatCode>
                <c:ptCount val="17"/>
                <c:pt idx="0">
                  <c:v>0.38831297683807181</c:v>
                </c:pt>
                <c:pt idx="1">
                  <c:v>1.2718532963837286</c:v>
                </c:pt>
                <c:pt idx="2">
                  <c:v>1.3283040815628315</c:v>
                </c:pt>
                <c:pt idx="3">
                  <c:v>1.9578158678025248</c:v>
                </c:pt>
                <c:pt idx="4">
                  <c:v>2.0048581887851107</c:v>
                </c:pt>
                <c:pt idx="5">
                  <c:v>2.4504772657292415</c:v>
                </c:pt>
                <c:pt idx="6">
                  <c:v>3.5119230900817677</c:v>
                </c:pt>
                <c:pt idx="7">
                  <c:v>3.5435697423791441</c:v>
                </c:pt>
                <c:pt idx="8">
                  <c:v>3.8472065414485614</c:v>
                </c:pt>
                <c:pt idx="9">
                  <c:v>3.9447124431215572</c:v>
                </c:pt>
                <c:pt idx="10">
                  <c:v>4.0653118478223682</c:v>
                </c:pt>
                <c:pt idx="11">
                  <c:v>4.4929693113004205</c:v>
                </c:pt>
                <c:pt idx="12">
                  <c:v>5.290978138150467</c:v>
                </c:pt>
                <c:pt idx="13">
                  <c:v>6.3635430565534223</c:v>
                </c:pt>
                <c:pt idx="14">
                  <c:v>9.127920900475555</c:v>
                </c:pt>
                <c:pt idx="15">
                  <c:v>19.099182318929831</c:v>
                </c:pt>
                <c:pt idx="16">
                  <c:v>27.311060932635396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F-4890-82CE-DBD52E87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166129792"/>
        <c:axId val="1166130272"/>
      </c:barChart>
      <c:catAx>
        <c:axId val="1166129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City/Municipality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6130272"/>
        <c:crosses val="autoZero"/>
        <c:auto val="1"/>
        <c:lblAlgn val="ctr"/>
        <c:lblOffset val="100"/>
        <c:noMultiLvlLbl val="0"/>
      </c:catAx>
      <c:valAx>
        <c:axId val="116613027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9245259656808118"/>
              <c:y val="0.947817058152475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116612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057179941823421"/>
          <c:y val="0.8063010870664904"/>
          <c:w val="0.30634096192049848"/>
          <c:h val="9.9548698206479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49134587632389"/>
          <c:y val="0.12867782405207148"/>
          <c:w val="0.69906328303055842"/>
          <c:h val="0.7041686091247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3'!$C$40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3'!$B$41:$B$52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3'!$C$41:$C$52</c:f>
              <c:numCache>
                <c:formatCode>_(* #,##0_);_(* \(#,##0\);_(* "-"_);_(@_)</c:formatCode>
                <c:ptCount val="12"/>
                <c:pt idx="0">
                  <c:v>7892</c:v>
                </c:pt>
                <c:pt idx="1">
                  <c:v>7305</c:v>
                </c:pt>
                <c:pt idx="2">
                  <c:v>10990</c:v>
                </c:pt>
                <c:pt idx="3">
                  <c:v>13352</c:v>
                </c:pt>
                <c:pt idx="4">
                  <c:v>10115</c:v>
                </c:pt>
                <c:pt idx="5">
                  <c:v>8179</c:v>
                </c:pt>
                <c:pt idx="6">
                  <c:v>9251</c:v>
                </c:pt>
                <c:pt idx="7">
                  <c:v>12958</c:v>
                </c:pt>
                <c:pt idx="8">
                  <c:v>13603</c:v>
                </c:pt>
                <c:pt idx="9">
                  <c:v>8950</c:v>
                </c:pt>
                <c:pt idx="10">
                  <c:v>7082</c:v>
                </c:pt>
                <c:pt idx="11">
                  <c:v>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6-4184-8214-E0B0E61C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0573296"/>
        <c:axId val="210574736"/>
      </c:barChart>
      <c:lineChart>
        <c:grouping val="standard"/>
        <c:varyColors val="0"/>
        <c:ser>
          <c:idx val="1"/>
          <c:order val="1"/>
          <c:tx>
            <c:strRef>
              <c:f>'Table 3'!$D$40</c:f>
              <c:strCache>
                <c:ptCount val="1"/>
                <c:pt idx="0">
                  <c:v>Daily Average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'Table 3'!$B$41:$B$52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3'!$D$41:$D$52</c:f>
              <c:numCache>
                <c:formatCode>#,##0</c:formatCode>
                <c:ptCount val="12"/>
                <c:pt idx="0">
                  <c:v>254.58064516129033</c:v>
                </c:pt>
                <c:pt idx="1">
                  <c:v>260.89285714285717</c:v>
                </c:pt>
                <c:pt idx="2">
                  <c:v>354.51612903225805</c:v>
                </c:pt>
                <c:pt idx="3">
                  <c:v>445.06666666666666</c:v>
                </c:pt>
                <c:pt idx="4">
                  <c:v>326.29032258064518</c:v>
                </c:pt>
                <c:pt idx="5">
                  <c:v>272.63333333333333</c:v>
                </c:pt>
                <c:pt idx="6">
                  <c:v>298.41935483870969</c:v>
                </c:pt>
                <c:pt idx="7">
                  <c:v>418</c:v>
                </c:pt>
                <c:pt idx="8">
                  <c:v>453.43333333333334</c:v>
                </c:pt>
                <c:pt idx="9">
                  <c:v>288.70967741935482</c:v>
                </c:pt>
                <c:pt idx="10">
                  <c:v>236.06666666666666</c:v>
                </c:pt>
                <c:pt idx="11">
                  <c:v>233.51612903225808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6-4184-8214-E0B0E61C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5152"/>
        <c:axId val="210571856"/>
      </c:lineChart>
      <c:catAx>
        <c:axId val="210573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/>
                  <a:t>Source: Philipiine</a:t>
                </a:r>
                <a:r>
                  <a:rPr lang="en-PH" sz="600" baseline="0"/>
                  <a:t> Statistics Authority</a:t>
                </a:r>
                <a:endParaRPr lang="en-PH" sz="600"/>
              </a:p>
            </c:rich>
          </c:tx>
          <c:layout>
            <c:manualLayout>
              <c:xMode val="edge"/>
              <c:yMode val="edge"/>
              <c:x val="0.38449470992159807"/>
              <c:y val="0.94157865785691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574736"/>
        <c:crosses val="autoZero"/>
        <c:auto val="1"/>
        <c:lblAlgn val="ctr"/>
        <c:lblOffset val="100"/>
        <c:noMultiLvlLbl val="0"/>
      </c:catAx>
      <c:valAx>
        <c:axId val="210574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Number of Deaths</a:t>
                </a:r>
              </a:p>
            </c:rich>
          </c:tx>
          <c:layout>
            <c:manualLayout>
              <c:xMode val="edge"/>
              <c:yMode val="edge"/>
              <c:x val="5.887172289739339E-2"/>
              <c:y val="0.3551761013419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573296"/>
        <c:crosses val="autoZero"/>
        <c:crossBetween val="between"/>
      </c:valAx>
      <c:valAx>
        <c:axId val="210571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/>
                  <a:t>Daily Average</a:t>
                </a:r>
              </a:p>
            </c:rich>
          </c:tx>
          <c:layout>
            <c:manualLayout>
              <c:xMode val="edge"/>
              <c:yMode val="edge"/>
              <c:x val="0.92631156296330797"/>
              <c:y val="0.3821923804332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455152"/>
        <c:crosses val="max"/>
        <c:crossBetween val="between"/>
      </c:valAx>
      <c:catAx>
        <c:axId val="45745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57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1482235980368"/>
          <c:y val="3.6669306796533095E-2"/>
          <c:w val="0.33051223791750844"/>
          <c:h val="5.4458458820157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9387421627125"/>
          <c:y val="6.3593536304924675E-2"/>
          <c:w val="0.76691520538439839"/>
          <c:h val="0.840126756735503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4'!$D$45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429303083371253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22-475A-B3FD-66F349BFE80A}"/>
                </c:ext>
              </c:extLst>
            </c:dLbl>
            <c:dLbl>
              <c:idx val="1"/>
              <c:layout>
                <c:manualLayout>
                  <c:x val="-3.78634989947462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22-475A-B3FD-66F349BFE80A}"/>
                </c:ext>
              </c:extLst>
            </c:dLbl>
            <c:dLbl>
              <c:idx val="2"/>
              <c:layout>
                <c:manualLayout>
                  <c:x val="-3.76673622531239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89-40C8-A8DE-DC8B6540F208}"/>
                </c:ext>
              </c:extLst>
            </c:dLbl>
            <c:dLbl>
              <c:idx val="3"/>
              <c:layout>
                <c:manualLayout>
                  <c:x val="-3.34550821444396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89-40C8-A8DE-DC8B6540F208}"/>
                </c:ext>
              </c:extLst>
            </c:dLbl>
            <c:dLbl>
              <c:idx val="4"/>
              <c:layout>
                <c:manualLayout>
                  <c:x val="-4.3222734239374935E-2"/>
                  <c:y val="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89-40C8-A8DE-DC8B6540F208}"/>
                </c:ext>
              </c:extLst>
            </c:dLbl>
            <c:dLbl>
              <c:idx val="5"/>
              <c:layout>
                <c:manualLayout>
                  <c:x val="-4.9274378780292165E-2"/>
                  <c:y val="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89-40C8-A8DE-DC8B6540F208}"/>
                </c:ext>
              </c:extLst>
            </c:dLbl>
            <c:dLbl>
              <c:idx val="6"/>
              <c:layout>
                <c:manualLayout>
                  <c:x val="-5.875036749162711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89-40C8-A8DE-DC8B6540F208}"/>
                </c:ext>
              </c:extLst>
            </c:dLbl>
            <c:dLbl>
              <c:idx val="7"/>
              <c:layout>
                <c:manualLayout>
                  <c:x val="-6.5440197780392936E-2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89-40C8-A8DE-DC8B6540F208}"/>
                </c:ext>
              </c:extLst>
            </c:dLbl>
            <c:dLbl>
              <c:idx val="8"/>
              <c:layout>
                <c:manualLayout>
                  <c:x val="-7.132917167599058E-2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89-40C8-A8DE-DC8B6540F208}"/>
                </c:ext>
              </c:extLst>
            </c:dLbl>
            <c:dLbl>
              <c:idx val="9"/>
              <c:layout>
                <c:manualLayout>
                  <c:x val="-9.0585097504954248E-2"/>
                  <c:y val="2.7915977374658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89-40C8-A8DE-DC8B6540F208}"/>
                </c:ext>
              </c:extLst>
            </c:dLbl>
            <c:dLbl>
              <c:idx val="10"/>
              <c:layout>
                <c:manualLayout>
                  <c:x val="-0.10107862499248077"/>
                  <c:y val="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89-40C8-A8DE-DC8B6540F208}"/>
                </c:ext>
              </c:extLst>
            </c:dLbl>
            <c:dLbl>
              <c:idx val="11"/>
              <c:layout>
                <c:manualLayout>
                  <c:x val="-0.1245472545516009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22-475A-B3FD-66F349BFE80A}"/>
                </c:ext>
              </c:extLst>
            </c:dLbl>
            <c:dLbl>
              <c:idx val="12"/>
              <c:layout>
                <c:manualLayout>
                  <c:x val="-0.1453707916383899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22-475A-B3FD-66F349BFE80A}"/>
                </c:ext>
              </c:extLst>
            </c:dLbl>
            <c:dLbl>
              <c:idx val="13"/>
              <c:layout>
                <c:manualLayout>
                  <c:x val="-0.16237474572121133"/>
                  <c:y val="3.24984749018431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22-475A-B3FD-66F349BFE80A}"/>
                </c:ext>
              </c:extLst>
            </c:dLbl>
            <c:dLbl>
              <c:idx val="14"/>
              <c:layout>
                <c:manualLayout>
                  <c:x val="-0.1652401213590793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22-475A-B3FD-66F349BFE80A}"/>
                </c:ext>
              </c:extLst>
            </c:dLbl>
            <c:dLbl>
              <c:idx val="15"/>
              <c:layout>
                <c:manualLayout>
                  <c:x val="-0.1594178678453510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22-475A-B3FD-66F349BFE80A}"/>
                </c:ext>
              </c:extLst>
            </c:dLbl>
            <c:dLbl>
              <c:idx val="16"/>
              <c:layout>
                <c:manualLayout>
                  <c:x val="-0.1107338055865505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22-475A-B3FD-66F349BFE80A}"/>
                </c:ext>
              </c:extLst>
            </c:dLbl>
            <c:dLbl>
              <c:idx val="17"/>
              <c:layout>
                <c:manualLayout>
                  <c:x val="-9.098139539218452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22-475A-B3FD-66F349BFE80A}"/>
                </c:ext>
              </c:extLst>
            </c:dLbl>
            <c:dLbl>
              <c:idx val="18"/>
              <c:layout>
                <c:manualLayout>
                  <c:x val="-8.39079758603540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422-475A-B3FD-66F349BFE80A}"/>
                </c:ext>
              </c:extLst>
            </c:dLbl>
            <c:numFmt formatCode="#,##0.0_ ;#,##0.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4'!$B$46:$C$64</c:f>
              <c:strCache>
                <c:ptCount val="19"/>
                <c:pt idx="0">
                  <c:v>Under 1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 and over</c:v>
                </c:pt>
              </c:strCache>
            </c:strRef>
          </c:cat>
          <c:val>
            <c:numRef>
              <c:f>'Table 4'!$D$46:$D$64</c:f>
              <c:numCache>
                <c:formatCode>0.0</c:formatCode>
                <c:ptCount val="19"/>
                <c:pt idx="0">
                  <c:v>-2.89621147521013</c:v>
                </c:pt>
                <c:pt idx="1">
                  <c:v>-0.72938238518698995</c:v>
                </c:pt>
                <c:pt idx="2">
                  <c:v>-0.46595200389816099</c:v>
                </c:pt>
                <c:pt idx="3">
                  <c:v>-0.57254233158728196</c:v>
                </c:pt>
                <c:pt idx="4">
                  <c:v>-0.97301741990498203</c:v>
                </c:pt>
                <c:pt idx="5">
                  <c:v>-1.7709221586064099</c:v>
                </c:pt>
                <c:pt idx="6">
                  <c:v>-2.63582653185528</c:v>
                </c:pt>
                <c:pt idx="7">
                  <c:v>-3.2464368376172499</c:v>
                </c:pt>
                <c:pt idx="8">
                  <c:v>-3.7839566329638199</c:v>
                </c:pt>
                <c:pt idx="9">
                  <c:v>-5.2960165671823596</c:v>
                </c:pt>
                <c:pt idx="10">
                  <c:v>-6.2538067974174698</c:v>
                </c:pt>
                <c:pt idx="11">
                  <c:v>-8.6414301376537992</c:v>
                </c:pt>
                <c:pt idx="12">
                  <c:v>-10.1062857838957</c:v>
                </c:pt>
                <c:pt idx="13">
                  <c:v>-11.412778657571</c:v>
                </c:pt>
                <c:pt idx="14">
                  <c:v>-11.919844073577799</c:v>
                </c:pt>
                <c:pt idx="15">
                  <c:v>-11.388415154099199</c:v>
                </c:pt>
                <c:pt idx="16">
                  <c:v>-7.3806188329881799</c:v>
                </c:pt>
                <c:pt idx="17">
                  <c:v>-5.5777195760750402</c:v>
                </c:pt>
                <c:pt idx="18">
                  <c:v>-4.9320867340723602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9-40C8-A8DE-DC8B6540F208}"/>
            </c:ext>
          </c:extLst>
        </c:ser>
        <c:ser>
          <c:idx val="1"/>
          <c:order val="1"/>
          <c:tx>
            <c:strRef>
              <c:f>'Table 4'!$E$45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92487581536542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9-40C8-A8DE-DC8B6540F208}"/>
                </c:ext>
              </c:extLst>
            </c:dLbl>
            <c:dLbl>
              <c:idx val="1"/>
              <c:layout>
                <c:manualLayout>
                  <c:x val="3.70990740481860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22-475A-B3FD-66F349BFE80A}"/>
                </c:ext>
              </c:extLst>
            </c:dLbl>
            <c:dLbl>
              <c:idx val="2"/>
              <c:layout>
                <c:manualLayout>
                  <c:x val="3.301557486704630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9-40C8-A8DE-DC8B6540F208}"/>
                </c:ext>
              </c:extLst>
            </c:dLbl>
            <c:dLbl>
              <c:idx val="3"/>
              <c:layout>
                <c:manualLayout>
                  <c:x val="3.094554854320812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9-40C8-A8DE-DC8B6540F208}"/>
                </c:ext>
              </c:extLst>
            </c:dLbl>
            <c:dLbl>
              <c:idx val="4"/>
              <c:layout>
                <c:manualLayout>
                  <c:x val="3.7847401378803165E-2"/>
                  <c:y val="-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9-40C8-A8DE-DC8B6540F208}"/>
                </c:ext>
              </c:extLst>
            </c:dLbl>
            <c:dLbl>
              <c:idx val="5"/>
              <c:layout>
                <c:manualLayout>
                  <c:x val="4.210204363470612E-2"/>
                  <c:y val="-1.299938996073727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9-40C8-A8DE-DC8B6540F208}"/>
                </c:ext>
              </c:extLst>
            </c:dLbl>
            <c:dLbl>
              <c:idx val="6"/>
              <c:layout>
                <c:manualLayout>
                  <c:x val="5.06714823955624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9-40C8-A8DE-DC8B6540F208}"/>
                </c:ext>
              </c:extLst>
            </c:dLbl>
            <c:dLbl>
              <c:idx val="7"/>
              <c:layout>
                <c:manualLayout>
                  <c:x val="5.4498478775293381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9-40C8-A8DE-DC8B6540F208}"/>
                </c:ext>
              </c:extLst>
            </c:dLbl>
            <c:dLbl>
              <c:idx val="8"/>
              <c:layout>
                <c:manualLayout>
                  <c:x val="5.5575324557590913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9-40C8-A8DE-DC8B6540F208}"/>
                </c:ext>
              </c:extLst>
            </c:dLbl>
            <c:dLbl>
              <c:idx val="9"/>
              <c:layout>
                <c:manualLayout>
                  <c:x val="6.6607274936266156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9-40C8-A8DE-DC8B6540F208}"/>
                </c:ext>
              </c:extLst>
            </c:dLbl>
            <c:dLbl>
              <c:idx val="10"/>
              <c:layout>
                <c:manualLayout>
                  <c:x val="7.8405132936654187E-2"/>
                  <c:y val="-6.49969498036863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89-40C8-A8DE-DC8B6540F208}"/>
                </c:ext>
              </c:extLst>
            </c:dLbl>
            <c:dLbl>
              <c:idx val="11"/>
              <c:layout>
                <c:manualLayout>
                  <c:x val="9.420875557803563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22-475A-B3FD-66F349BFE80A}"/>
                </c:ext>
              </c:extLst>
            </c:dLbl>
            <c:dLbl>
              <c:idx val="12"/>
              <c:layout>
                <c:manualLayout>
                  <c:x val="0.1133399248834405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22-475A-B3FD-66F349BFE80A}"/>
                </c:ext>
              </c:extLst>
            </c:dLbl>
            <c:dLbl>
              <c:idx val="13"/>
              <c:layout>
                <c:manualLayout>
                  <c:x val="0.12892601789885424"/>
                  <c:y val="-3.249847490184318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22-475A-B3FD-66F349BFE80A}"/>
                </c:ext>
              </c:extLst>
            </c:dLbl>
            <c:dLbl>
              <c:idx val="14"/>
              <c:layout>
                <c:manualLayout>
                  <c:x val="0.1466744867190431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22-475A-B3FD-66F349BFE80A}"/>
                </c:ext>
              </c:extLst>
            </c:dLbl>
            <c:dLbl>
              <c:idx val="15"/>
              <c:layout>
                <c:manualLayout>
                  <c:x val="0.151039905989922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22-475A-B3FD-66F349BFE80A}"/>
                </c:ext>
              </c:extLst>
            </c:dLbl>
            <c:dLbl>
              <c:idx val="16"/>
              <c:layout>
                <c:manualLayout>
                  <c:x val="0.1345449331059332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22-475A-B3FD-66F349BFE80A}"/>
                </c:ext>
              </c:extLst>
            </c:dLbl>
            <c:dLbl>
              <c:idx val="17"/>
              <c:layout>
                <c:manualLayout>
                  <c:x val="0.1357888975590083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2-475A-B3FD-66F349BFE80A}"/>
                </c:ext>
              </c:extLst>
            </c:dLbl>
            <c:dLbl>
              <c:idx val="18"/>
              <c:layout>
                <c:manualLayout>
                  <c:x val="0.1927950036389083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22-475A-B3FD-66F349BFE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4'!$B$46:$C$64</c:f>
              <c:strCache>
                <c:ptCount val="19"/>
                <c:pt idx="0">
                  <c:v>Under 1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 and over</c:v>
                </c:pt>
              </c:strCache>
            </c:strRef>
          </c:cat>
          <c:val>
            <c:numRef>
              <c:f>'Table 4'!$E$46:$E$64</c:f>
              <c:numCache>
                <c:formatCode>0.0</c:formatCode>
                <c:ptCount val="19"/>
                <c:pt idx="0">
                  <c:v>2.8452111466708301</c:v>
                </c:pt>
                <c:pt idx="1">
                  <c:v>0.82351104519553497</c:v>
                </c:pt>
                <c:pt idx="2">
                  <c:v>0.45078448208570765</c:v>
                </c:pt>
                <c:pt idx="3">
                  <c:v>0.50737647334322067</c:v>
                </c:pt>
                <c:pt idx="4">
                  <c:v>0.89181172429943012</c:v>
                </c:pt>
                <c:pt idx="5">
                  <c:v>1.2801498712044337</c:v>
                </c:pt>
                <c:pt idx="6">
                  <c:v>1.8167980641636094</c:v>
                </c:pt>
                <c:pt idx="7">
                  <c:v>2.1661072515806725</c:v>
                </c:pt>
                <c:pt idx="8">
                  <c:v>2.7554445398485674</c:v>
                </c:pt>
                <c:pt idx="9">
                  <c:v>3.762391694637421</c:v>
                </c:pt>
                <c:pt idx="10">
                  <c:v>4.5937085317305444</c:v>
                </c:pt>
                <c:pt idx="11">
                  <c:v>6.2817110295839518</c:v>
                </c:pt>
                <c:pt idx="12">
                  <c:v>7.7823745218952469</c:v>
                </c:pt>
                <c:pt idx="13">
                  <c:v>9.2049800952306615</c:v>
                </c:pt>
                <c:pt idx="14">
                  <c:v>10.143626570915618</c:v>
                </c:pt>
                <c:pt idx="15">
                  <c:v>10.787604402466631</c:v>
                </c:pt>
                <c:pt idx="16">
                  <c:v>9.4723284677230506</c:v>
                </c:pt>
                <c:pt idx="17">
                  <c:v>9.8313948950120995</c:v>
                </c:pt>
                <c:pt idx="18">
                  <c:v>14.598782296463977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9-40C8-A8DE-DC8B6540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0296735"/>
        <c:axId val="800292895"/>
      </c:barChart>
      <c:catAx>
        <c:axId val="80029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292895"/>
        <c:crosses val="autoZero"/>
        <c:auto val="1"/>
        <c:lblAlgn val="ctr"/>
        <c:lblOffset val="100"/>
        <c:noMultiLvlLbl val="0"/>
      </c:catAx>
      <c:valAx>
        <c:axId val="80029289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6256596845375622"/>
              <c:y val="0.94927440460341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80029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89092170712675"/>
          <c:y val="0.81346314356152216"/>
          <c:w val="0.15179924747881685"/>
          <c:h val="0.10633797473418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</a:t>
            </a:r>
            <a:r>
              <a:rPr lang="en-PH" sz="6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Statistics Authority</a:t>
            </a:r>
            <a:endParaRPr lang="en-PH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517552087714124"/>
          <c:y val="0.92753623188405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20597679097219"/>
          <c:y val="9.6074077696809632E-2"/>
          <c:w val="0.64455174067708543"/>
          <c:h val="0.78867511126326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5-41C4-96D3-670C1ED9173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5-41C4-96D3-670C1ED9173E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85-41C4-96D3-670C1ED9173E}"/>
              </c:ext>
            </c:extLst>
          </c:dPt>
          <c:dLbls>
            <c:dLbl>
              <c:idx val="0"/>
              <c:layout>
                <c:manualLayout>
                  <c:x val="2.069214987122471E-2"/>
                  <c:y val="6.1895306564940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Attended, </a:t>
                    </a:r>
                    <a:fld id="{11E1743C-01D3-45DE-9BAE-33C277D186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85-41C4-96D3-670C1ED9173E}"/>
                </c:ext>
              </c:extLst>
            </c:dLbl>
            <c:dLbl>
              <c:idx val="1"/>
              <c:layout>
                <c:manualLayout>
                  <c:x val="2.5419677545401019E-4"/>
                  <c:y val="-2.81097471511713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Unattended,</a:t>
                    </a:r>
                  </a:p>
                  <a:p>
                    <a:fld id="{1701AF27-868F-41C2-8333-5C590D99A581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85-41C4-96D3-670C1ED9173E}"/>
                </c:ext>
              </c:extLst>
            </c:dLbl>
            <c:dLbl>
              <c:idx val="2"/>
              <c:layout>
                <c:manualLayout>
                  <c:x val="0.29409635308810472"/>
                  <c:y val="4.14078674948240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Stated,</a:t>
                    </a:r>
                  </a:p>
                  <a:p>
                    <a:fld id="{F0811159-1373-4513-AA34-2E9D93738880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85-41C4-96D3-670C1ED91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5'!$B$45:$B$47</c:f>
              <c:strCache>
                <c:ptCount val="3"/>
                <c:pt idx="0">
                  <c:v>Attended</c:v>
                </c:pt>
                <c:pt idx="1">
                  <c:v>Unattended</c:v>
                </c:pt>
                <c:pt idx="2">
                  <c:v>Not Stated</c:v>
                </c:pt>
              </c:strCache>
            </c:strRef>
          </c:cat>
          <c:val>
            <c:numRef>
              <c:f>'Table 5'!$C$45:$C$47</c:f>
              <c:numCache>
                <c:formatCode>0.0</c:formatCode>
                <c:ptCount val="3"/>
                <c:pt idx="0">
                  <c:v>68.243358877331758</c:v>
                </c:pt>
                <c:pt idx="1">
                  <c:v>30.421761204814697</c:v>
                </c:pt>
                <c:pt idx="2">
                  <c:v>1.3348799178535435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5-41C4-96D3-670C1ED91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</a:t>
            </a:r>
            <a:r>
              <a:rPr lang="en-PH" sz="6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Statistics Authority</a:t>
            </a:r>
            <a:endParaRPr lang="en-PH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517552087714124"/>
          <c:y val="0.92753623188405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20597679097219"/>
          <c:y val="9.6074077696809632E-2"/>
          <c:w val="0.64455174067708543"/>
          <c:h val="0.78867511126326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6-4A8B-A8E1-DCF52E11A8E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6-4A8B-A8E1-DCF52E11A8EE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76-4A8B-A8E1-DCF52E11A8EE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76-4A8B-A8E1-DCF52E11A8EE}"/>
              </c:ext>
            </c:extLst>
          </c:dPt>
          <c:dLbls>
            <c:dLbl>
              <c:idx val="0"/>
              <c:layout>
                <c:manualLayout>
                  <c:x val="-2.9963894107146475E-3"/>
                  <c:y val="9.9162387310281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Health Facilities, </a:t>
                    </a:r>
                    <a:fld id="{11E1743C-01D3-45DE-9BAE-33C277D186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76-4A8B-A8E1-DCF52E11A8EE}"/>
                </c:ext>
              </c:extLst>
            </c:dLbl>
            <c:dLbl>
              <c:idx val="1"/>
              <c:layout>
                <c:manualLayout>
                  <c:x val="-3.0202645989048323E-2"/>
                  <c:y val="-1.98281736522065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Home,</a:t>
                    </a:r>
                  </a:p>
                  <a:p>
                    <a:fld id="{1701AF27-868F-41C2-8333-5C590D99A581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76-4A8B-A8E1-DCF52E11A8EE}"/>
                </c:ext>
              </c:extLst>
            </c:dLbl>
            <c:dLbl>
              <c:idx val="2"/>
              <c:layout>
                <c:manualLayout>
                  <c:x val="-0.22367027725595218"/>
                  <c:y val="3.72670807453416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</a:p>
                  <a:p>
                    <a:fld id="{F0811159-1373-4513-AA34-2E9D93738880}" type="VALUE">
                      <a:rPr lang="en-US"/>
                      <a:pPr/>
                      <a:t>[VALUE]</a:t>
                    </a:fld>
                    <a:endParaRPr lang="en-PH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76-4A8B-A8E1-DCF52E11A8EE}"/>
                </c:ext>
              </c:extLst>
            </c:dLbl>
            <c:dLbl>
              <c:idx val="3"/>
              <c:layout>
                <c:manualLayout>
                  <c:x val="0.30116955327750466"/>
                  <c:y val="8.31745196537066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Stated, </a:t>
                    </a:r>
                    <a:fld id="{A3D895A6-3CEA-4070-8430-9B359D7DFFF4}" type="VALUE">
                      <a:rPr lang="en-US"/>
                      <a:pPr/>
                      <a:t>[VALUE]</a:t>
                    </a:fld>
                    <a:r>
                      <a:rPr lang="en-US"/>
                      <a:t> (&lt;0.05)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41441837536797"/>
                      <c:h val="9.809523809523809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B76-4A8B-A8E1-DCF52E11A8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6'!$B$46:$B$49</c:f>
              <c:strCache>
                <c:ptCount val="4"/>
                <c:pt idx="0">
                  <c:v>Health Facilities</c:v>
                </c:pt>
                <c:pt idx="1">
                  <c:v>Home</c:v>
                </c:pt>
                <c:pt idx="2">
                  <c:v>Others</c:v>
                </c:pt>
                <c:pt idx="3">
                  <c:v>Not Stated</c:v>
                </c:pt>
              </c:strCache>
            </c:strRef>
          </c:cat>
          <c:val>
            <c:numRef>
              <c:f>'Table 6'!$C$46:$C$49</c:f>
              <c:numCache>
                <c:formatCode>0.0</c:formatCode>
                <c:ptCount val="4"/>
                <c:pt idx="0">
                  <c:v>61.238838140203221</c:v>
                </c:pt>
                <c:pt idx="1">
                  <c:v>38.106845940675356</c:v>
                </c:pt>
                <c:pt idx="2">
                  <c:v>0.65346060419446439</c:v>
                </c:pt>
                <c:pt idx="3" formatCode="#,##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76-4A8B-A8E1-DCF52E11A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/>
              <a:t>Usual Residence</a:t>
            </a:r>
          </a:p>
        </c:rich>
      </c:tx>
      <c:layout>
        <c:manualLayout>
          <c:xMode val="edge"/>
          <c:yMode val="edge"/>
          <c:x val="0.38979843205873782"/>
          <c:y val="0.85484620839579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36457207554934E-2"/>
          <c:y val="6.4643016378248153E-2"/>
          <c:w val="0.90893434889266289"/>
          <c:h val="0.48923549610238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7'!$C$45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7'!$B$46:$B$62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Taguig</c:v>
                </c:pt>
                <c:pt idx="4">
                  <c:v> City of Pasig</c:v>
                </c:pt>
                <c:pt idx="5">
                  <c:v> City of Parañaque</c:v>
                </c:pt>
                <c:pt idx="6">
                  <c:v> City of Valenzuela</c:v>
                </c:pt>
                <c:pt idx="7">
                  <c:v> City of Las Piñas</c:v>
                </c:pt>
                <c:pt idx="8">
                  <c:v> City of Marikina</c:v>
                </c:pt>
                <c:pt idx="9">
                  <c:v> City of Muntinlupa</c:v>
                </c:pt>
                <c:pt idx="10">
                  <c:v> City of Malabon</c:v>
                </c:pt>
                <c:pt idx="11">
                  <c:v> City of Mandaluyong</c:v>
                </c:pt>
                <c:pt idx="12">
                  <c:v> City of Makati</c:v>
                </c:pt>
                <c:pt idx="13">
                  <c:v> Pasay City</c:v>
                </c:pt>
                <c:pt idx="14">
                  <c:v> City of Navotas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7'!$C$46:$C$62</c:f>
              <c:numCache>
                <c:formatCode>0.0</c:formatCode>
                <c:ptCount val="17"/>
                <c:pt idx="0">
                  <c:v>13.17365269461078</c:v>
                </c:pt>
                <c:pt idx="1">
                  <c:v>8.4536808735470235</c:v>
                </c:pt>
                <c:pt idx="2">
                  <c:v>6.1993659739344844</c:v>
                </c:pt>
                <c:pt idx="3">
                  <c:v>4.3325114476928492</c:v>
                </c:pt>
                <c:pt idx="4">
                  <c:v>3.8746037337090526</c:v>
                </c:pt>
                <c:pt idx="5">
                  <c:v>3.170130327580134</c:v>
                </c:pt>
                <c:pt idx="6">
                  <c:v>2.606551602676999</c:v>
                </c:pt>
                <c:pt idx="7">
                  <c:v>2.712222613596337</c:v>
                </c:pt>
                <c:pt idx="8">
                  <c:v>2.2543148996125395</c:v>
                </c:pt>
                <c:pt idx="9">
                  <c:v>2.2543148996125395</c:v>
                </c:pt>
                <c:pt idx="10">
                  <c:v>1.7259598450158504</c:v>
                </c:pt>
                <c:pt idx="11">
                  <c:v>1.3737231419513913</c:v>
                </c:pt>
                <c:pt idx="12">
                  <c:v>1.2680521310320536</c:v>
                </c:pt>
                <c:pt idx="13">
                  <c:v>1.4089468122578372</c:v>
                </c:pt>
                <c:pt idx="14">
                  <c:v>1.0567101091933779</c:v>
                </c:pt>
                <c:pt idx="15">
                  <c:v>0.38746037337090528</c:v>
                </c:pt>
                <c:pt idx="16">
                  <c:v>0.45790771398379709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C-43E2-B24F-EAC7B96C3F44}"/>
            </c:ext>
          </c:extLst>
        </c:ser>
        <c:ser>
          <c:idx val="1"/>
          <c:order val="1"/>
          <c:tx>
            <c:strRef>
              <c:f>'Table 7'!$D$45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7'!$B$46:$B$62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Taguig</c:v>
                </c:pt>
                <c:pt idx="4">
                  <c:v> City of Pasig</c:v>
                </c:pt>
                <c:pt idx="5">
                  <c:v> City of Parañaque</c:v>
                </c:pt>
                <c:pt idx="6">
                  <c:v> City of Valenzuela</c:v>
                </c:pt>
                <c:pt idx="7">
                  <c:v> City of Las Piñas</c:v>
                </c:pt>
                <c:pt idx="8">
                  <c:v> City of Marikina</c:v>
                </c:pt>
                <c:pt idx="9">
                  <c:v> City of Muntinlupa</c:v>
                </c:pt>
                <c:pt idx="10">
                  <c:v> City of Malabon</c:v>
                </c:pt>
                <c:pt idx="11">
                  <c:v> City of Mandaluyong</c:v>
                </c:pt>
                <c:pt idx="12">
                  <c:v> City of Makati</c:v>
                </c:pt>
                <c:pt idx="13">
                  <c:v> Pasay City</c:v>
                </c:pt>
                <c:pt idx="14">
                  <c:v> City of Navotas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7'!$D$46:$D$62</c:f>
              <c:numCache>
                <c:formatCode>0.0</c:formatCode>
                <c:ptCount val="17"/>
                <c:pt idx="0">
                  <c:v>10.496653751320888</c:v>
                </c:pt>
                <c:pt idx="1">
                  <c:v>6.3050369848538219</c:v>
                </c:pt>
                <c:pt idx="2">
                  <c:v>4.5438534695315251</c:v>
                </c:pt>
                <c:pt idx="3">
                  <c:v>3.6280380415639311</c:v>
                </c:pt>
                <c:pt idx="4">
                  <c:v>2.7474462839027827</c:v>
                </c:pt>
                <c:pt idx="5">
                  <c:v>2.9940119760479043</c:v>
                </c:pt>
                <c:pt idx="6">
                  <c:v>2.3599859105318775</c:v>
                </c:pt>
                <c:pt idx="7">
                  <c:v>2.0077492074674184</c:v>
                </c:pt>
                <c:pt idx="8">
                  <c:v>1.5498414934836211</c:v>
                </c:pt>
                <c:pt idx="9">
                  <c:v>1.5146178231771752</c:v>
                </c:pt>
                <c:pt idx="10">
                  <c:v>1.1976047904191618</c:v>
                </c:pt>
                <c:pt idx="11">
                  <c:v>0.91581542796759419</c:v>
                </c:pt>
                <c:pt idx="12">
                  <c:v>0.95103909827404021</c:v>
                </c:pt>
                <c:pt idx="13">
                  <c:v>0.77492074674181055</c:v>
                </c:pt>
                <c:pt idx="14">
                  <c:v>0.95103909827404021</c:v>
                </c:pt>
                <c:pt idx="15">
                  <c:v>0.24656569214512153</c:v>
                </c:pt>
                <c:pt idx="16">
                  <c:v>0.10567101091933778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C-43E2-B24F-EAC7B96C3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4411600"/>
        <c:axId val="534414480"/>
      </c:barChart>
      <c:catAx>
        <c:axId val="53441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/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7955243339680578"/>
              <c:y val="0.93616977551873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414480"/>
        <c:crosses val="autoZero"/>
        <c:auto val="1"/>
        <c:lblAlgn val="ctr"/>
        <c:lblOffset val="100"/>
        <c:noMultiLvlLbl val="0"/>
      </c:catAx>
      <c:valAx>
        <c:axId val="5344144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4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73219769097483"/>
          <c:y val="7.7541061776056033E-2"/>
          <c:w val="0.20624620451855283"/>
          <c:h val="6.6620045550895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Usual Residence</a:t>
            </a:r>
          </a:p>
        </c:rich>
      </c:tx>
      <c:layout>
        <c:manualLayout>
          <c:xMode val="edge"/>
          <c:yMode val="edge"/>
          <c:x val="0.40220930368916663"/>
          <c:y val="0.86185024329612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46510839238744E-2"/>
          <c:y val="5.7760871063624701E-2"/>
          <c:w val="0.92563761486353946"/>
          <c:h val="0.54293004969294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8'!$B$47:$B$63</c:f>
              <c:strCache>
                <c:ptCount val="17"/>
                <c:pt idx="0">
                  <c:v> Quezon City</c:v>
                </c:pt>
                <c:pt idx="1">
                  <c:v> City of Manila</c:v>
                </c:pt>
                <c:pt idx="2">
                  <c:v> City of Caloocan</c:v>
                </c:pt>
                <c:pt idx="3">
                  <c:v> City of Taguig</c:v>
                </c:pt>
                <c:pt idx="4">
                  <c:v> City of Valenzuela</c:v>
                </c:pt>
                <c:pt idx="5">
                  <c:v> City of Makati</c:v>
                </c:pt>
                <c:pt idx="6">
                  <c:v> City of Muntinlupa</c:v>
                </c:pt>
                <c:pt idx="7">
                  <c:v> City of Parañaque</c:v>
                </c:pt>
                <c:pt idx="8">
                  <c:v> City of Las Piñas</c:v>
                </c:pt>
                <c:pt idx="9">
                  <c:v> City of Marikina</c:v>
                </c:pt>
                <c:pt idx="10">
                  <c:v> City of Navotas</c:v>
                </c:pt>
                <c:pt idx="11">
                  <c:v> City of Pasig</c:v>
                </c:pt>
                <c:pt idx="12">
                  <c:v> City of Mandaluyong</c:v>
                </c:pt>
                <c:pt idx="13">
                  <c:v> Pasay City</c:v>
                </c:pt>
                <c:pt idx="14">
                  <c:v> City of Malabon</c:v>
                </c:pt>
                <c:pt idx="15">
                  <c:v> City of San Juan</c:v>
                </c:pt>
                <c:pt idx="16">
                  <c:v> Pateros</c:v>
                </c:pt>
              </c:strCache>
            </c:strRef>
          </c:cat>
          <c:val>
            <c:numRef>
              <c:f>'Table 8'!$C$47:$C$63</c:f>
              <c:numCache>
                <c:formatCode>_(* #,##0_);_(* \(#,##0\);_(* "-"_);_(@_)</c:formatCode>
                <c:ptCount val="17"/>
                <c:pt idx="0">
                  <c:v>69</c:v>
                </c:pt>
                <c:pt idx="1">
                  <c:v>41</c:v>
                </c:pt>
                <c:pt idx="2">
                  <c:v>39</c:v>
                </c:pt>
                <c:pt idx="3">
                  <c:v>29</c:v>
                </c:pt>
                <c:pt idx="4">
                  <c:v>18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 formatCode="0_ ;\-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2-4BDC-82DC-7C2EB6407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98801440"/>
        <c:axId val="498801920"/>
      </c:barChart>
      <c:catAx>
        <c:axId val="49880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</a:t>
                </a:r>
                <a:r>
                  <a:rPr lang="en-PH" sz="6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Philippine Statistics Authority</a:t>
                </a:r>
                <a:endParaRPr lang="en-PH" sz="6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381495120528076"/>
              <c:y val="0.943024326630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801920"/>
        <c:crosses val="autoZero"/>
        <c:auto val="1"/>
        <c:lblAlgn val="ctr"/>
        <c:lblOffset val="100"/>
        <c:noMultiLvlLbl val="0"/>
      </c:catAx>
      <c:valAx>
        <c:axId val="498801920"/>
        <c:scaling>
          <c:orientation val="minMax"/>
          <c:max val="70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4988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27</xdr:row>
      <xdr:rowOff>52387</xdr:rowOff>
    </xdr:from>
    <xdr:to>
      <xdr:col>5</xdr:col>
      <xdr:colOff>714375</xdr:colOff>
      <xdr:row>41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B516A-B7D5-95A0-0421-16AD1127A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733426</xdr:colOff>
      <xdr:row>27</xdr:row>
      <xdr:rowOff>9524</xdr:rowOff>
    </xdr:from>
    <xdr:to>
      <xdr:col>11</xdr:col>
      <xdr:colOff>714375</xdr:colOff>
      <xdr:row>41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1CB9A-EEC8-5868-472B-4FE653610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442912</xdr:colOff>
      <xdr:row>41</xdr:row>
      <xdr:rowOff>152400</xdr:rowOff>
    </xdr:from>
    <xdr:to>
      <xdr:col>10</xdr:col>
      <xdr:colOff>381000</xdr:colOff>
      <xdr:row>62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0FC28-0B9C-3522-9213-870F79D4C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62</xdr:row>
      <xdr:rowOff>100011</xdr:rowOff>
    </xdr:from>
    <xdr:to>
      <xdr:col>9</xdr:col>
      <xdr:colOff>695324</xdr:colOff>
      <xdr:row>80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DB0FED-0EF0-B669-64BA-948DE0A2F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37</xdr:row>
      <xdr:rowOff>185737</xdr:rowOff>
    </xdr:from>
    <xdr:to>
      <xdr:col>11</xdr:col>
      <xdr:colOff>371475</xdr:colOff>
      <xdr:row>60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88BB95-98DC-13AC-DD54-E6CC816B0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0.05477</cdr:x>
      <cdr:y>0.76109</cdr:y>
    </cdr:from>
    <cdr:to>
      <cdr:x>0.9858</cdr:x>
      <cdr:y>0.83617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7785557A-E868-75C6-6988-B6EBDFBE1297}"/>
            </a:ext>
          </a:extLst>
        </cdr:cNvPr>
        <cdr:cNvSpPr txBox="1"/>
      </cdr:nvSpPr>
      <cdr:spPr>
        <a:xfrm xmlns:a="http://schemas.openxmlformats.org/drawingml/2006/main">
          <a:off x="257190" y="2124081"/>
          <a:ext cx="4371953" cy="2095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en-PH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2012-2013     2013-2014     2014-2015     2015-2016   2016-2017    2017-2018    2018-2019    2019-2020     2020-2021</a:t>
          </a:r>
          <a:endParaRPr lang="en-PH" sz="1100">
            <a:solidFill>
              <a:sysClr val="windowText" lastClr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414336</xdr:colOff>
      <xdr:row>64</xdr:row>
      <xdr:rowOff>4762</xdr:rowOff>
    </xdr:from>
    <xdr:to>
      <xdr:col>12</xdr:col>
      <xdr:colOff>9525</xdr:colOff>
      <xdr:row>88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75CDA6-9E78-22F7-FC0E-00D813410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890586</xdr:colOff>
      <xdr:row>38</xdr:row>
      <xdr:rowOff>71436</xdr:rowOff>
    </xdr:from>
    <xdr:to>
      <xdr:col>11</xdr:col>
      <xdr:colOff>581025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5F4238-922F-3030-A40D-78DB8038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79404</xdr:colOff>
      <xdr:row>44</xdr:row>
      <xdr:rowOff>33335</xdr:rowOff>
    </xdr:from>
    <xdr:to>
      <xdr:col>12</xdr:col>
      <xdr:colOff>514350</xdr:colOff>
      <xdr:row>63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9D096-07F8-35CB-687B-A7FBCFE17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525236</xdr:colOff>
      <xdr:row>38</xdr:row>
      <xdr:rowOff>100693</xdr:rowOff>
    </xdr:from>
    <xdr:to>
      <xdr:col>8</xdr:col>
      <xdr:colOff>134711</xdr:colOff>
      <xdr:row>54</xdr:row>
      <xdr:rowOff>119743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4BA6EA-8DF5-CDEC-6991-24D8A6950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477611</xdr:colOff>
      <xdr:row>41</xdr:row>
      <xdr:rowOff>53068</xdr:rowOff>
    </xdr:from>
    <xdr:to>
      <xdr:col>8</xdr:col>
      <xdr:colOff>87086</xdr:colOff>
      <xdr:row>57</xdr:row>
      <xdr:rowOff>72118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F05CD-03CB-4839-B75B-7F88FA8DC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44</xdr:row>
      <xdr:rowOff>71436</xdr:rowOff>
    </xdr:from>
    <xdr:to>
      <xdr:col>11</xdr:col>
      <xdr:colOff>552450</xdr:colOff>
      <xdr:row>61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52E4E1-77B3-229F-D11B-0BA28DB87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414336</xdr:colOff>
      <xdr:row>40</xdr:row>
      <xdr:rowOff>100011</xdr:rowOff>
    </xdr:from>
    <xdr:to>
      <xdr:col>10</xdr:col>
      <xdr:colOff>514350</xdr:colOff>
      <xdr:row>61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EE682C-61D8-1EBC-3FDC-64644C7BD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FF0000"/>
      </a:accent2>
      <a:accent3>
        <a:srgbClr val="F54D4D"/>
      </a:accent3>
      <a:accent4>
        <a:srgbClr val="FE6666"/>
      </a:accent4>
      <a:accent5>
        <a:srgbClr val="FFA7A7"/>
      </a:accent5>
      <a:accent6>
        <a:srgbClr val="FEB4B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669D-1610-47CE-8386-9FAD3838C3A8}">
  <dimension ref="A3:P46"/>
  <sheetViews>
    <sheetView zoomScaleNormal="100" workbookViewId="0">
      <selection activeCell="A3" sqref="A3"/>
    </sheetView>
  </sheetViews>
  <sheetFormatPr defaultRowHeight="15" x14ac:dyDescent="0.25"/>
  <cols>
    <col min="1" max="1" width="8.42578125" customWidth="1"/>
    <col min="2" max="2" width="15.140625" customWidth="1"/>
    <col min="3" max="12" width="14.140625" customWidth="1"/>
  </cols>
  <sheetData>
    <row r="3" spans="1:16" ht="15.75" x14ac:dyDescent="0.25">
      <c r="A3" s="1" t="s">
        <v>93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6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7.25" customHeight="1" thickBot="1" x14ac:dyDescent="0.3">
      <c r="A5" s="44"/>
      <c r="B5" s="44"/>
      <c r="C5" s="45">
        <v>2012</v>
      </c>
      <c r="D5" s="45">
        <v>2013</v>
      </c>
      <c r="E5" s="45">
        <v>2014</v>
      </c>
      <c r="F5" s="45">
        <v>2015</v>
      </c>
      <c r="G5" s="45">
        <v>2016</v>
      </c>
      <c r="H5" s="45">
        <v>2017</v>
      </c>
      <c r="I5" s="45">
        <v>2018</v>
      </c>
      <c r="J5" s="45">
        <v>2019</v>
      </c>
      <c r="K5" s="45">
        <v>2020</v>
      </c>
      <c r="L5" s="45">
        <v>2021</v>
      </c>
    </row>
    <row r="6" spans="1:16" ht="9" customHeight="1" thickTop="1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x14ac:dyDescent="0.25">
      <c r="A7" s="100" t="s">
        <v>0</v>
      </c>
      <c r="B7" s="100"/>
      <c r="C7" s="8">
        <v>70018</v>
      </c>
      <c r="D7" s="8">
        <v>71050</v>
      </c>
      <c r="E7" s="8">
        <v>72235</v>
      </c>
      <c r="F7" s="8">
        <v>74530</v>
      </c>
      <c r="G7" s="8">
        <v>76839</v>
      </c>
      <c r="H7" s="8">
        <v>75187</v>
      </c>
      <c r="I7" s="8">
        <v>74934</v>
      </c>
      <c r="J7" s="8">
        <v>78599</v>
      </c>
      <c r="K7" s="8">
        <v>84355</v>
      </c>
      <c r="L7" s="8">
        <v>105178</v>
      </c>
      <c r="O7" s="59">
        <v>116916</v>
      </c>
      <c r="P7" t="s">
        <v>92</v>
      </c>
    </row>
    <row r="8" spans="1:16" x14ac:dyDescent="0.25">
      <c r="A8" s="101" t="s">
        <v>1</v>
      </c>
      <c r="B8" s="101"/>
      <c r="C8" s="3"/>
      <c r="D8" s="10">
        <f>(D7-C7)/C7*100</f>
        <v>1.473906709703219</v>
      </c>
      <c r="E8" s="10">
        <f t="shared" ref="E8:L8" si="0">(E7-D7)/D7*100</f>
        <v>1.6678395496129488</v>
      </c>
      <c r="F8" s="10">
        <f t="shared" si="0"/>
        <v>3.1771302000415309</v>
      </c>
      <c r="G8" s="10">
        <f t="shared" si="0"/>
        <v>3.0980813095397828</v>
      </c>
      <c r="H8" s="10">
        <f t="shared" si="0"/>
        <v>-2.1499498952354923</v>
      </c>
      <c r="I8" s="10">
        <f t="shared" si="0"/>
        <v>-0.33649434077699603</v>
      </c>
      <c r="J8" s="10">
        <f t="shared" si="0"/>
        <v>4.89097072090106</v>
      </c>
      <c r="K8" s="10">
        <f t="shared" si="0"/>
        <v>7.3232483873840639</v>
      </c>
      <c r="L8" s="10">
        <f t="shared" si="0"/>
        <v>24.68496236144864</v>
      </c>
    </row>
    <row r="9" spans="1:16" x14ac:dyDescent="0.25">
      <c r="A9" s="9" t="s">
        <v>2</v>
      </c>
      <c r="B9" s="9"/>
      <c r="C9" s="11">
        <f>C7/366</f>
        <v>191.30601092896174</v>
      </c>
      <c r="D9" s="11">
        <f>D7/365</f>
        <v>194.65753424657535</v>
      </c>
      <c r="E9" s="11">
        <f>E7/365</f>
        <v>197.9041095890411</v>
      </c>
      <c r="F9" s="11">
        <f>F7/365</f>
        <v>204.1917808219178</v>
      </c>
      <c r="G9" s="11">
        <f>G7/366</f>
        <v>209.94262295081967</v>
      </c>
      <c r="H9" s="11">
        <f>H7/365</f>
        <v>205.99178082191781</v>
      </c>
      <c r="I9" s="11">
        <f>I7/365</f>
        <v>205.2986301369863</v>
      </c>
      <c r="J9" s="11">
        <f>J7/365</f>
        <v>215.33972602739726</v>
      </c>
      <c r="K9" s="11">
        <f>K7/366</f>
        <v>230.47814207650273</v>
      </c>
      <c r="L9" s="11">
        <f>L7/365</f>
        <v>288.15890410958906</v>
      </c>
    </row>
    <row r="10" spans="1:16" x14ac:dyDescent="0.25">
      <c r="A10" s="9" t="s">
        <v>3</v>
      </c>
      <c r="B10" s="9"/>
      <c r="C10" s="16">
        <f>C9/24</f>
        <v>7.9710837887067392</v>
      </c>
      <c r="D10" s="16">
        <f t="shared" ref="D10:L10" si="1">D9/24</f>
        <v>8.1107305936073057</v>
      </c>
      <c r="E10" s="16">
        <f t="shared" si="1"/>
        <v>8.2460045662100452</v>
      </c>
      <c r="F10" s="16">
        <f t="shared" si="1"/>
        <v>8.5079908675799079</v>
      </c>
      <c r="G10" s="16">
        <f t="shared" si="1"/>
        <v>8.7476092896174862</v>
      </c>
      <c r="H10" s="16">
        <f t="shared" si="1"/>
        <v>8.5829908675799089</v>
      </c>
      <c r="I10" s="16">
        <f t="shared" si="1"/>
        <v>8.5541095890410954</v>
      </c>
      <c r="J10" s="16">
        <f t="shared" si="1"/>
        <v>8.9724885844748865</v>
      </c>
      <c r="K10" s="16">
        <f t="shared" si="1"/>
        <v>9.6032559198542806</v>
      </c>
      <c r="L10" s="16">
        <f t="shared" si="1"/>
        <v>12.006621004566211</v>
      </c>
    </row>
    <row r="11" spans="1:16" hidden="1" x14ac:dyDescent="0.25">
      <c r="A11" s="101" t="s">
        <v>7</v>
      </c>
      <c r="B11" s="101"/>
      <c r="C11" s="16"/>
      <c r="D11" s="16"/>
      <c r="E11" s="16"/>
      <c r="F11" s="16">
        <f>(F7/F25)*1000</f>
        <v>5.7958454838325615</v>
      </c>
      <c r="G11" s="16">
        <f t="shared" ref="G11:K11" si="2">(G7/G25)*1000</f>
        <v>5.8804613084487505</v>
      </c>
      <c r="H11" s="16">
        <f t="shared" si="2"/>
        <v>5.6681572024617024</v>
      </c>
      <c r="I11" s="16">
        <f t="shared" si="2"/>
        <v>5.5697684971592576</v>
      </c>
      <c r="J11" s="16">
        <f t="shared" si="2"/>
        <v>5.7651386141061236</v>
      </c>
      <c r="K11" s="16">
        <f t="shared" si="2"/>
        <v>6.1106194895403405</v>
      </c>
      <c r="L11" s="16">
        <f>(L7/L25)*1000</f>
        <v>7.5308836182839123</v>
      </c>
    </row>
    <row r="12" spans="1:16" ht="9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6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6" ht="12.75" customHeight="1" x14ac:dyDescent="0.25">
      <c r="A14" s="13" t="s">
        <v>4</v>
      </c>
      <c r="B14" s="102" t="s">
        <v>94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6" ht="12.75" customHeight="1" x14ac:dyDescent="0.25">
      <c r="A15" s="15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6" ht="12.75" customHeight="1" x14ac:dyDescent="0.25">
      <c r="A16" s="15" t="s">
        <v>5</v>
      </c>
      <c r="B16" s="102" t="s">
        <v>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12.75" customHeight="1" x14ac:dyDescent="0.25">
      <c r="A17" s="15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9" spans="1:12" x14ac:dyDescent="0.25">
      <c r="C19" t="s">
        <v>89</v>
      </c>
      <c r="D19" t="s">
        <v>90</v>
      </c>
      <c r="E19" t="s">
        <v>137</v>
      </c>
    </row>
    <row r="20" spans="1:12" x14ac:dyDescent="0.25">
      <c r="C20" s="64">
        <f>(L7-C7)/C7*100</f>
        <v>50.21565883058642</v>
      </c>
      <c r="D20" s="64">
        <f>(L7-K7)/K7*100</f>
        <v>24.68496236144864</v>
      </c>
      <c r="E20" s="64">
        <f>(L7/L25)*1000</f>
        <v>7.5308836182839123</v>
      </c>
    </row>
    <row r="23" spans="1:12" ht="15.75" thickBot="1" x14ac:dyDescent="0.3">
      <c r="C23" t="s">
        <v>8</v>
      </c>
    </row>
    <row r="24" spans="1:12" ht="15.75" thickBot="1" x14ac:dyDescent="0.3">
      <c r="C24" s="5">
        <v>2012</v>
      </c>
      <c r="D24" s="5">
        <v>2013</v>
      </c>
      <c r="E24" s="5">
        <v>2014</v>
      </c>
      <c r="F24" s="5">
        <v>2015</v>
      </c>
      <c r="G24" s="5">
        <v>2016</v>
      </c>
      <c r="H24" s="5">
        <v>2017</v>
      </c>
      <c r="I24" s="5">
        <v>2018</v>
      </c>
      <c r="J24" s="5">
        <v>2019</v>
      </c>
      <c r="K24" s="5">
        <v>2020</v>
      </c>
      <c r="L24" s="5">
        <v>2021</v>
      </c>
    </row>
    <row r="25" spans="1:12" x14ac:dyDescent="0.25">
      <c r="C25" s="8"/>
      <c r="D25" s="8"/>
      <c r="E25" s="8"/>
      <c r="F25" s="8">
        <v>12859211</v>
      </c>
      <c r="G25" s="8">
        <v>13066832</v>
      </c>
      <c r="H25" s="8">
        <v>13264805</v>
      </c>
      <c r="I25" s="8">
        <v>13453701</v>
      </c>
      <c r="J25" s="8">
        <v>13633497</v>
      </c>
      <c r="K25" s="8">
        <v>13804656</v>
      </c>
      <c r="L25" s="8">
        <v>13966223</v>
      </c>
    </row>
    <row r="45" spans="3:11" x14ac:dyDescent="0.25">
      <c r="C45" t="s">
        <v>9</v>
      </c>
      <c r="D45" t="s">
        <v>10</v>
      </c>
      <c r="E45" t="s">
        <v>11</v>
      </c>
      <c r="F45" t="s">
        <v>12</v>
      </c>
      <c r="G45" t="s">
        <v>13</v>
      </c>
      <c r="H45" t="s">
        <v>14</v>
      </c>
      <c r="I45" t="s">
        <v>15</v>
      </c>
      <c r="J45" t="s">
        <v>16</v>
      </c>
      <c r="K45" t="s">
        <v>17</v>
      </c>
    </row>
    <row r="46" spans="3:11" x14ac:dyDescent="0.25">
      <c r="C46" s="17">
        <f>D8</f>
        <v>1.473906709703219</v>
      </c>
      <c r="D46" s="17">
        <f t="shared" ref="D46:K46" si="3">E8</f>
        <v>1.6678395496129488</v>
      </c>
      <c r="E46" s="17">
        <f t="shared" si="3"/>
        <v>3.1771302000415309</v>
      </c>
      <c r="F46" s="17">
        <f t="shared" si="3"/>
        <v>3.0980813095397828</v>
      </c>
      <c r="G46" s="17">
        <f t="shared" si="3"/>
        <v>-2.1499498952354923</v>
      </c>
      <c r="H46" s="17">
        <f t="shared" si="3"/>
        <v>-0.33649434077699603</v>
      </c>
      <c r="I46" s="17">
        <f t="shared" si="3"/>
        <v>4.89097072090106</v>
      </c>
      <c r="J46" s="17">
        <f t="shared" si="3"/>
        <v>7.3232483873840639</v>
      </c>
      <c r="K46" s="17">
        <f t="shared" si="3"/>
        <v>24.68496236144864</v>
      </c>
    </row>
  </sheetData>
  <mergeCells count="5">
    <mergeCell ref="A7:B7"/>
    <mergeCell ref="A8:B8"/>
    <mergeCell ref="A11:B11"/>
    <mergeCell ref="B14:L15"/>
    <mergeCell ref="B16:L17"/>
  </mergeCells>
  <pageMargins left="0.59055118110236227" right="0.59055118110236227" top="2.1259842519685042" bottom="0.74803149606299213" header="0.31496062992125984" footer="0.31496062992125984"/>
  <pageSetup paperSize="9" scale="81" orientation="landscape" r:id="rId1"/>
  <ignoredErrors>
    <ignoredError sqref="G9 K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BC57-D630-432B-9BD5-17A9688057E7}">
  <dimension ref="A4:K84"/>
  <sheetViews>
    <sheetView zoomScaleNormal="100" workbookViewId="0">
      <selection activeCell="E8" sqref="E8"/>
    </sheetView>
  </sheetViews>
  <sheetFormatPr defaultRowHeight="15" x14ac:dyDescent="0.25"/>
  <cols>
    <col min="2" max="2" width="51.42578125" customWidth="1"/>
    <col min="3" max="4" width="17" customWidth="1"/>
    <col min="5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103" t="s">
        <v>158</v>
      </c>
      <c r="B4" s="103"/>
      <c r="C4" s="103"/>
      <c r="D4" s="103"/>
      <c r="E4" s="36"/>
      <c r="F4" s="36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</row>
    <row r="7" spans="1:11" x14ac:dyDescent="0.25">
      <c r="A7" s="117" t="s">
        <v>120</v>
      </c>
      <c r="B7" s="117"/>
      <c r="C7" s="122" t="s">
        <v>0</v>
      </c>
      <c r="D7" s="122" t="s">
        <v>39</v>
      </c>
    </row>
    <row r="8" spans="1:11" x14ac:dyDescent="0.25">
      <c r="A8" s="117"/>
      <c r="B8" s="117"/>
      <c r="C8" s="122"/>
      <c r="D8" s="122"/>
    </row>
    <row r="9" spans="1:11" ht="9" customHeight="1" thickBot="1" x14ac:dyDescent="0.3">
      <c r="A9" s="53"/>
      <c r="B9" s="40"/>
      <c r="C9" s="70"/>
      <c r="D9" s="68"/>
    </row>
    <row r="10" spans="1:11" ht="9" customHeight="1" thickTop="1" x14ac:dyDescent="0.25">
      <c r="A10" s="15"/>
      <c r="B10" s="15"/>
      <c r="C10" s="15"/>
      <c r="D10" s="15"/>
    </row>
    <row r="11" spans="1:11" x14ac:dyDescent="0.25">
      <c r="A11" s="15" t="s">
        <v>121</v>
      </c>
      <c r="B11" s="25"/>
      <c r="C11" s="71"/>
      <c r="D11" s="72"/>
    </row>
    <row r="12" spans="1:11" s="95" customFormat="1" x14ac:dyDescent="0.25">
      <c r="A12" s="94" t="s">
        <v>122</v>
      </c>
      <c r="B12" s="55"/>
      <c r="C12" s="71">
        <f>SUM(C13:C23)</f>
        <v>105178</v>
      </c>
      <c r="D12" s="72">
        <f>SUM(D13:D23)</f>
        <v>100</v>
      </c>
    </row>
    <row r="13" spans="1:11" x14ac:dyDescent="0.25">
      <c r="A13" s="15"/>
      <c r="B13" s="25" t="s">
        <v>125</v>
      </c>
      <c r="C13" s="71">
        <v>26922</v>
      </c>
      <c r="D13" s="72">
        <f>(C13/$C$12)*100</f>
        <v>25.596607655593374</v>
      </c>
    </row>
    <row r="14" spans="1:11" x14ac:dyDescent="0.25">
      <c r="A14" s="15"/>
      <c r="B14" s="25" t="s">
        <v>123</v>
      </c>
      <c r="C14" s="71">
        <v>14849</v>
      </c>
      <c r="D14" s="72">
        <f t="shared" ref="D14:D23" si="0">(C14/$C$12)*100</f>
        <v>14.117971438894065</v>
      </c>
    </row>
    <row r="15" spans="1:11" x14ac:dyDescent="0.25">
      <c r="A15" s="25"/>
      <c r="B15" s="25" t="s">
        <v>124</v>
      </c>
      <c r="C15" s="90">
        <v>9134</v>
      </c>
      <c r="D15" s="72">
        <f t="shared" si="0"/>
        <v>8.6843256194261151</v>
      </c>
    </row>
    <row r="16" spans="1:11" x14ac:dyDescent="0.25">
      <c r="A16" s="25"/>
      <c r="B16" s="25" t="s">
        <v>126</v>
      </c>
      <c r="C16" s="90">
        <v>7577</v>
      </c>
      <c r="D16" s="72">
        <f t="shared" si="0"/>
        <v>7.2039780182167377</v>
      </c>
    </row>
    <row r="17" spans="1:5" x14ac:dyDescent="0.25">
      <c r="A17" s="25"/>
      <c r="B17" s="25" t="s">
        <v>127</v>
      </c>
      <c r="C17" s="90">
        <v>6886</v>
      </c>
      <c r="D17" s="72">
        <f t="shared" si="0"/>
        <v>6.5469965201848295</v>
      </c>
    </row>
    <row r="18" spans="1:5" x14ac:dyDescent="0.25">
      <c r="A18" s="25"/>
      <c r="B18" s="25" t="s">
        <v>128</v>
      </c>
      <c r="C18" s="90">
        <v>6020</v>
      </c>
      <c r="D18" s="72">
        <f t="shared" si="0"/>
        <v>5.7236304170073593</v>
      </c>
    </row>
    <row r="19" spans="1:5" x14ac:dyDescent="0.25">
      <c r="A19" s="25"/>
      <c r="B19" s="25" t="s">
        <v>129</v>
      </c>
      <c r="C19" s="90">
        <v>4343</v>
      </c>
      <c r="D19" s="72">
        <f t="shared" si="0"/>
        <v>4.1291905151267381</v>
      </c>
    </row>
    <row r="20" spans="1:5" x14ac:dyDescent="0.25">
      <c r="A20" s="25"/>
      <c r="B20" s="25" t="s">
        <v>130</v>
      </c>
      <c r="C20" s="90">
        <v>4042</v>
      </c>
      <c r="D20" s="72">
        <f t="shared" si="0"/>
        <v>3.8430089942763694</v>
      </c>
    </row>
    <row r="21" spans="1:5" x14ac:dyDescent="0.25">
      <c r="A21" s="25"/>
      <c r="B21" s="25" t="s">
        <v>131</v>
      </c>
      <c r="C21" s="90">
        <v>2435</v>
      </c>
      <c r="D21" s="72">
        <f t="shared" si="0"/>
        <v>2.3151229344539734</v>
      </c>
    </row>
    <row r="22" spans="1:5" x14ac:dyDescent="0.25">
      <c r="A22" s="25"/>
      <c r="B22" s="25" t="s">
        <v>132</v>
      </c>
      <c r="C22" s="90">
        <v>1948</v>
      </c>
      <c r="D22" s="72">
        <f t="shared" si="0"/>
        <v>1.8520983475631785</v>
      </c>
    </row>
    <row r="23" spans="1:5" x14ac:dyDescent="0.25">
      <c r="A23" s="94" t="s">
        <v>135</v>
      </c>
      <c r="B23" s="25"/>
      <c r="C23" s="90">
        <v>21022</v>
      </c>
      <c r="D23" s="72">
        <f t="shared" si="0"/>
        <v>19.987069539257259</v>
      </c>
    </row>
    <row r="24" spans="1:5" x14ac:dyDescent="0.25">
      <c r="A24" s="25"/>
      <c r="B24" s="25"/>
      <c r="C24" s="90"/>
      <c r="D24" s="72"/>
    </row>
    <row r="25" spans="1:5" x14ac:dyDescent="0.25">
      <c r="A25" s="15" t="s">
        <v>133</v>
      </c>
      <c r="B25" s="25"/>
      <c r="C25" s="71"/>
      <c r="D25" s="72"/>
    </row>
    <row r="26" spans="1:5" s="95" customFormat="1" x14ac:dyDescent="0.25">
      <c r="A26" s="94" t="s">
        <v>122</v>
      </c>
      <c r="B26" s="55"/>
      <c r="C26" s="71">
        <f>SUM(C27:C37)</f>
        <v>58883</v>
      </c>
      <c r="D26" s="72">
        <f>SUM(D27:D37)</f>
        <v>100.00000000000001</v>
      </c>
    </row>
    <row r="27" spans="1:5" x14ac:dyDescent="0.25">
      <c r="A27" s="15"/>
      <c r="B27" s="25" t="s">
        <v>125</v>
      </c>
      <c r="C27" s="71">
        <v>15614</v>
      </c>
      <c r="D27" s="72">
        <f>(C27/$C$26)*100</f>
        <v>26.516991321773688</v>
      </c>
      <c r="E27" s="59"/>
    </row>
    <row r="28" spans="1:5" x14ac:dyDescent="0.25">
      <c r="A28" s="15"/>
      <c r="B28" s="25" t="s">
        <v>123</v>
      </c>
      <c r="C28" s="71">
        <v>8363</v>
      </c>
      <c r="D28" s="72">
        <f t="shared" ref="D28:D37" si="1">(C28/$C$26)*100</f>
        <v>14.202741028819862</v>
      </c>
    </row>
    <row r="29" spans="1:5" x14ac:dyDescent="0.25">
      <c r="A29" s="25"/>
      <c r="B29" s="25" t="s">
        <v>126</v>
      </c>
      <c r="C29" s="90">
        <v>4360</v>
      </c>
      <c r="D29" s="72">
        <f t="shared" si="1"/>
        <v>7.4045140363092914</v>
      </c>
    </row>
    <row r="30" spans="1:5" x14ac:dyDescent="0.25">
      <c r="A30" s="25"/>
      <c r="B30" s="25" t="s">
        <v>124</v>
      </c>
      <c r="C30" s="90">
        <v>4092</v>
      </c>
      <c r="D30" s="72">
        <f t="shared" si="1"/>
        <v>6.9493741827012885</v>
      </c>
    </row>
    <row r="31" spans="1:5" x14ac:dyDescent="0.25">
      <c r="A31" s="25"/>
      <c r="B31" s="25" t="s">
        <v>127</v>
      </c>
      <c r="C31" s="90">
        <v>4023</v>
      </c>
      <c r="D31" s="72">
        <f t="shared" si="1"/>
        <v>6.8321926532275867</v>
      </c>
    </row>
    <row r="32" spans="1:5" x14ac:dyDescent="0.25">
      <c r="A32" s="25"/>
      <c r="B32" s="25" t="s">
        <v>128</v>
      </c>
      <c r="C32" s="90">
        <v>3065</v>
      </c>
      <c r="D32" s="72">
        <f t="shared" si="1"/>
        <v>5.2052375048825636</v>
      </c>
    </row>
    <row r="33" spans="1:4" x14ac:dyDescent="0.25">
      <c r="A33" s="25"/>
      <c r="B33" s="25" t="s">
        <v>129</v>
      </c>
      <c r="C33" s="90">
        <v>2354</v>
      </c>
      <c r="D33" s="72">
        <f t="shared" si="1"/>
        <v>3.9977582663926774</v>
      </c>
    </row>
    <row r="34" spans="1:4" x14ac:dyDescent="0.25">
      <c r="A34" s="25"/>
      <c r="B34" s="25" t="s">
        <v>130</v>
      </c>
      <c r="C34" s="90">
        <v>2065</v>
      </c>
      <c r="D34" s="72">
        <f t="shared" si="1"/>
        <v>3.5069544690318089</v>
      </c>
    </row>
    <row r="35" spans="1:4" x14ac:dyDescent="0.25">
      <c r="A35" s="25"/>
      <c r="B35" s="25" t="s">
        <v>131</v>
      </c>
      <c r="C35" s="90">
        <v>1707</v>
      </c>
      <c r="D35" s="72">
        <f t="shared" si="1"/>
        <v>2.8989691421972386</v>
      </c>
    </row>
    <row r="36" spans="1:4" x14ac:dyDescent="0.25">
      <c r="A36" s="25"/>
      <c r="B36" s="25" t="s">
        <v>132</v>
      </c>
      <c r="C36" s="90">
        <v>1283</v>
      </c>
      <c r="D36" s="72">
        <f t="shared" si="1"/>
        <v>2.1788971349965185</v>
      </c>
    </row>
    <row r="37" spans="1:4" x14ac:dyDescent="0.25">
      <c r="A37" s="94" t="s">
        <v>135</v>
      </c>
      <c r="B37" s="25"/>
      <c r="C37" s="90">
        <v>11957</v>
      </c>
      <c r="D37" s="72">
        <f t="shared" si="1"/>
        <v>20.306370259667474</v>
      </c>
    </row>
    <row r="38" spans="1:4" x14ac:dyDescent="0.25">
      <c r="A38" s="25"/>
      <c r="B38" s="25"/>
      <c r="C38" s="90"/>
    </row>
    <row r="39" spans="1:4" x14ac:dyDescent="0.25">
      <c r="A39" s="15" t="s">
        <v>134</v>
      </c>
      <c r="B39" s="25"/>
      <c r="C39" s="71"/>
      <c r="D39" s="72"/>
    </row>
    <row r="40" spans="1:4" s="95" customFormat="1" x14ac:dyDescent="0.25">
      <c r="A40" s="94" t="s">
        <v>122</v>
      </c>
      <c r="B40" s="55"/>
      <c r="C40" s="71">
        <f>SUM(C41:C51)</f>
        <v>46295</v>
      </c>
      <c r="D40" s="72">
        <f>SUM(D41:D51)</f>
        <v>100</v>
      </c>
    </row>
    <row r="41" spans="1:4" x14ac:dyDescent="0.25">
      <c r="A41" s="15"/>
      <c r="B41" s="25" t="s">
        <v>125</v>
      </c>
      <c r="C41" s="71">
        <v>11308</v>
      </c>
      <c r="D41" s="72">
        <f>(C41/$C$40)*100</f>
        <v>24.425963926989954</v>
      </c>
    </row>
    <row r="42" spans="1:4" x14ac:dyDescent="0.25">
      <c r="A42" s="15"/>
      <c r="B42" s="25" t="s">
        <v>123</v>
      </c>
      <c r="C42" s="71">
        <v>6486</v>
      </c>
      <c r="D42" s="72">
        <f t="shared" ref="D42:D51" si="2">(C42/$C$40)*100</f>
        <v>14.01015228426396</v>
      </c>
    </row>
    <row r="43" spans="1:4" x14ac:dyDescent="0.25">
      <c r="A43" s="25"/>
      <c r="B43" s="25" t="s">
        <v>124</v>
      </c>
      <c r="C43" s="90">
        <v>5042</v>
      </c>
      <c r="D43" s="72">
        <f t="shared" si="2"/>
        <v>10.891024948698563</v>
      </c>
    </row>
    <row r="44" spans="1:4" x14ac:dyDescent="0.25">
      <c r="A44" s="25"/>
      <c r="B44" s="25" t="s">
        <v>126</v>
      </c>
      <c r="C44" s="90">
        <v>3217</v>
      </c>
      <c r="D44" s="72">
        <f t="shared" si="2"/>
        <v>6.9489145696079486</v>
      </c>
    </row>
    <row r="45" spans="1:4" x14ac:dyDescent="0.25">
      <c r="A45" s="25"/>
      <c r="B45" s="25" t="s">
        <v>128</v>
      </c>
      <c r="C45" s="90">
        <v>2955</v>
      </c>
      <c r="D45" s="72">
        <f t="shared" si="2"/>
        <v>6.3829787234042552</v>
      </c>
    </row>
    <row r="46" spans="1:4" x14ac:dyDescent="0.25">
      <c r="A46" s="25"/>
      <c r="B46" s="25" t="s">
        <v>127</v>
      </c>
      <c r="C46" s="90">
        <v>2863</v>
      </c>
      <c r="D46" s="72">
        <f t="shared" si="2"/>
        <v>6.1842531590884544</v>
      </c>
    </row>
    <row r="47" spans="1:4" x14ac:dyDescent="0.25">
      <c r="A47" s="25"/>
      <c r="B47" s="25" t="s">
        <v>129</v>
      </c>
      <c r="C47" s="90">
        <v>1989</v>
      </c>
      <c r="D47" s="72">
        <f t="shared" si="2"/>
        <v>4.296360298088346</v>
      </c>
    </row>
    <row r="48" spans="1:4" x14ac:dyDescent="0.25">
      <c r="A48" s="25"/>
      <c r="B48" s="25" t="s">
        <v>130</v>
      </c>
      <c r="C48" s="90">
        <v>1977</v>
      </c>
      <c r="D48" s="72">
        <f t="shared" si="2"/>
        <v>4.2704395723080246</v>
      </c>
    </row>
    <row r="49" spans="1:11" x14ac:dyDescent="0.25">
      <c r="A49" s="25"/>
      <c r="B49" s="25" t="s">
        <v>136</v>
      </c>
      <c r="C49" s="90">
        <v>869</v>
      </c>
      <c r="D49" s="72">
        <f t="shared" si="2"/>
        <v>1.8770925585916407</v>
      </c>
    </row>
    <row r="50" spans="1:11" x14ac:dyDescent="0.25">
      <c r="A50" s="25"/>
      <c r="B50" s="25" t="s">
        <v>131</v>
      </c>
      <c r="C50" s="90">
        <v>728</v>
      </c>
      <c r="D50" s="72">
        <f t="shared" si="2"/>
        <v>1.572524030672859</v>
      </c>
    </row>
    <row r="51" spans="1:11" x14ac:dyDescent="0.25">
      <c r="A51" s="94" t="s">
        <v>135</v>
      </c>
      <c r="B51" s="25"/>
      <c r="C51" s="90">
        <v>8861</v>
      </c>
      <c r="D51" s="72">
        <f t="shared" si="2"/>
        <v>19.14029592828599</v>
      </c>
    </row>
    <row r="52" spans="1:11" ht="9" customHeight="1" thickBot="1" x14ac:dyDescent="0.3">
      <c r="A52" s="39"/>
      <c r="B52" s="39"/>
      <c r="C52" s="49"/>
      <c r="D52" s="49"/>
    </row>
    <row r="53" spans="1:11" ht="9" customHeight="1" x14ac:dyDescent="0.25"/>
    <row r="54" spans="1:11" ht="12.75" customHeight="1" x14ac:dyDescent="0.25">
      <c r="A54" s="13" t="s">
        <v>4</v>
      </c>
      <c r="B54" s="102" t="s">
        <v>94</v>
      </c>
      <c r="C54" s="102"/>
      <c r="D54" s="102"/>
      <c r="E54" s="33"/>
      <c r="F54" s="33"/>
      <c r="G54" s="33"/>
      <c r="H54" s="33"/>
      <c r="I54" s="33"/>
      <c r="J54" s="33"/>
      <c r="K54" s="33"/>
    </row>
    <row r="55" spans="1:11" ht="12.75" customHeight="1" x14ac:dyDescent="0.25">
      <c r="A55" s="13"/>
      <c r="B55" s="102"/>
      <c r="C55" s="102"/>
      <c r="D55" s="102"/>
      <c r="E55" s="33"/>
      <c r="F55" s="33"/>
      <c r="G55" s="33"/>
      <c r="H55" s="33"/>
      <c r="I55" s="33"/>
      <c r="J55" s="33"/>
      <c r="K55" s="33"/>
    </row>
    <row r="56" spans="1:11" ht="12.75" customHeight="1" x14ac:dyDescent="0.25">
      <c r="A56" s="13"/>
      <c r="B56" s="102"/>
      <c r="C56" s="102"/>
      <c r="D56" s="102"/>
      <c r="E56" s="33"/>
      <c r="F56" s="33"/>
      <c r="G56" s="33"/>
      <c r="H56" s="33"/>
      <c r="I56" s="33"/>
      <c r="J56" s="33"/>
      <c r="K56" s="33"/>
    </row>
    <row r="57" spans="1:11" ht="13.5" customHeight="1" x14ac:dyDescent="0.25">
      <c r="A57" s="15" t="s">
        <v>5</v>
      </c>
      <c r="B57" s="111" t="s">
        <v>55</v>
      </c>
      <c r="C57" s="111"/>
      <c r="D57" s="111"/>
      <c r="E57" s="80"/>
      <c r="F57" s="80"/>
      <c r="G57" s="80"/>
      <c r="H57" s="80"/>
      <c r="I57" s="80"/>
      <c r="J57" s="80"/>
    </row>
    <row r="58" spans="1:11" ht="13.5" customHeight="1" x14ac:dyDescent="0.25">
      <c r="A58" s="15"/>
      <c r="B58" s="111" t="s">
        <v>154</v>
      </c>
      <c r="C58" s="111"/>
      <c r="D58" s="111"/>
      <c r="E58" s="80"/>
      <c r="F58" s="80"/>
      <c r="G58" s="80"/>
      <c r="H58" s="80"/>
      <c r="I58" s="80"/>
      <c r="J58" s="80"/>
    </row>
    <row r="59" spans="1:11" ht="13.5" customHeight="1" x14ac:dyDescent="0.25">
      <c r="A59" s="15"/>
      <c r="B59" s="111" t="s">
        <v>155</v>
      </c>
      <c r="C59" s="111"/>
      <c r="D59" s="111"/>
      <c r="E59" s="80"/>
      <c r="F59" s="80"/>
      <c r="G59" s="80"/>
      <c r="H59" s="80"/>
      <c r="I59" s="80"/>
      <c r="J59" s="80"/>
    </row>
    <row r="60" spans="1:11" ht="13.5" customHeight="1" x14ac:dyDescent="0.25">
      <c r="A60" s="15"/>
      <c r="B60" s="111"/>
      <c r="C60" s="111"/>
      <c r="D60" s="111"/>
      <c r="E60" s="82"/>
      <c r="F60" s="82"/>
      <c r="G60" s="82"/>
      <c r="H60" s="82"/>
      <c r="I60" s="82"/>
      <c r="J60" s="82"/>
      <c r="K60" s="82"/>
    </row>
    <row r="66" spans="2:11" x14ac:dyDescent="0.25">
      <c r="B66" s="25"/>
      <c r="C66" s="59"/>
      <c r="D66" s="59"/>
      <c r="E66" s="59"/>
      <c r="F66" s="59"/>
      <c r="G66" s="59"/>
    </row>
    <row r="67" spans="2:11" x14ac:dyDescent="0.25">
      <c r="B67" s="25" t="s">
        <v>132</v>
      </c>
      <c r="C67" s="90">
        <v>1283</v>
      </c>
      <c r="E67" s="23"/>
      <c r="F67" s="23"/>
    </row>
    <row r="68" spans="2:11" x14ac:dyDescent="0.25">
      <c r="B68" s="25" t="s">
        <v>131</v>
      </c>
      <c r="C68" s="90">
        <v>1707</v>
      </c>
      <c r="E68" s="96"/>
      <c r="F68" s="65"/>
    </row>
    <row r="69" spans="2:11" x14ac:dyDescent="0.25">
      <c r="B69" s="25" t="s">
        <v>130</v>
      </c>
      <c r="C69" s="90">
        <v>2065</v>
      </c>
      <c r="E69" s="96"/>
      <c r="F69" s="65"/>
    </row>
    <row r="70" spans="2:11" x14ac:dyDescent="0.25">
      <c r="B70" s="25" t="s">
        <v>129</v>
      </c>
      <c r="C70" s="90">
        <v>2354</v>
      </c>
      <c r="E70" s="96"/>
      <c r="F70" s="65"/>
    </row>
    <row r="71" spans="2:11" x14ac:dyDescent="0.25">
      <c r="B71" s="25" t="s">
        <v>128</v>
      </c>
      <c r="C71" s="90">
        <v>3065</v>
      </c>
      <c r="E71" s="96"/>
      <c r="F71" s="65"/>
    </row>
    <row r="72" spans="2:11" x14ac:dyDescent="0.25">
      <c r="B72" s="25" t="s">
        <v>127</v>
      </c>
      <c r="C72" s="90">
        <v>4023</v>
      </c>
      <c r="E72" s="65"/>
      <c r="F72" s="65"/>
    </row>
    <row r="73" spans="2:11" x14ac:dyDescent="0.25">
      <c r="B73" s="25" t="s">
        <v>126</v>
      </c>
      <c r="C73" s="90">
        <v>4092</v>
      </c>
      <c r="E73" s="65"/>
      <c r="F73" s="65"/>
    </row>
    <row r="74" spans="2:11" x14ac:dyDescent="0.25">
      <c r="B74" s="25" t="s">
        <v>124</v>
      </c>
      <c r="C74" s="90">
        <v>4360</v>
      </c>
      <c r="E74" s="65"/>
      <c r="F74" s="65"/>
    </row>
    <row r="75" spans="2:11" x14ac:dyDescent="0.25">
      <c r="B75" s="25" t="s">
        <v>123</v>
      </c>
      <c r="C75" s="71">
        <v>8363</v>
      </c>
      <c r="E75" s="65"/>
      <c r="F75" s="65"/>
    </row>
    <row r="76" spans="2:11" x14ac:dyDescent="0.25">
      <c r="B76" s="25" t="s">
        <v>125</v>
      </c>
      <c r="C76" s="71">
        <v>15614</v>
      </c>
      <c r="E76" s="65"/>
      <c r="F76" s="65"/>
    </row>
    <row r="77" spans="2:11" x14ac:dyDescent="0.25">
      <c r="B77" s="15"/>
      <c r="C77" s="72"/>
      <c r="D77" s="64"/>
      <c r="E77" s="65"/>
      <c r="F77" s="65"/>
    </row>
    <row r="78" spans="2:11" x14ac:dyDescent="0.25">
      <c r="B78" s="15"/>
      <c r="C78" s="73"/>
      <c r="D78" s="64"/>
      <c r="E78" s="65"/>
      <c r="F78" s="65"/>
    </row>
    <row r="79" spans="2:11" x14ac:dyDescent="0.25">
      <c r="B79" s="15"/>
      <c r="C79" s="73"/>
      <c r="D79" s="64"/>
      <c r="E79" s="65"/>
      <c r="F79" s="65"/>
      <c r="K79" s="75"/>
    </row>
    <row r="80" spans="2:11" x14ac:dyDescent="0.25">
      <c r="B80" s="15"/>
      <c r="C80" s="73"/>
      <c r="D80" s="64"/>
      <c r="E80" s="65"/>
      <c r="F80" s="65"/>
    </row>
    <row r="81" spans="2:6" x14ac:dyDescent="0.25">
      <c r="B81" s="15"/>
      <c r="C81" s="73"/>
      <c r="D81" s="64"/>
      <c r="E81" s="65"/>
      <c r="F81" s="65"/>
    </row>
    <row r="82" spans="2:6" x14ac:dyDescent="0.25">
      <c r="B82" s="15"/>
      <c r="C82" s="73"/>
      <c r="D82" s="64"/>
      <c r="E82" s="65"/>
      <c r="F82" s="65"/>
    </row>
    <row r="83" spans="2:6" x14ac:dyDescent="0.25">
      <c r="B83" s="15"/>
      <c r="C83" s="73"/>
      <c r="D83" s="64"/>
      <c r="E83" s="65"/>
      <c r="F83" s="65"/>
    </row>
    <row r="84" spans="2:6" x14ac:dyDescent="0.25">
      <c r="B84" s="15"/>
      <c r="C84" s="73"/>
      <c r="D84" s="64"/>
      <c r="E84" s="65"/>
      <c r="F84" s="65"/>
    </row>
  </sheetData>
  <sortState xmlns:xlrd2="http://schemas.microsoft.com/office/spreadsheetml/2017/richdata2" ref="C67:D76">
    <sortCondition ref="C67:C76"/>
  </sortState>
  <mergeCells count="8">
    <mergeCell ref="B57:D57"/>
    <mergeCell ref="B58:D58"/>
    <mergeCell ref="B59:D60"/>
    <mergeCell ref="A4:D4"/>
    <mergeCell ref="A7:B8"/>
    <mergeCell ref="C7:C8"/>
    <mergeCell ref="D7:D8"/>
    <mergeCell ref="B54:D56"/>
  </mergeCells>
  <pageMargins left="0.9055118110236221" right="0.70866141732283472" top="0.35433070866141736" bottom="0.74803149606299213" header="0.31496062992125984" footer="0.31496062992125984"/>
  <pageSetup paperSize="9" scale="88" orientation="portrait" r:id="rId1"/>
  <rowBreaks count="1" manualBreakCount="1">
    <brk id="60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4F8D-5F54-43D9-8FE9-A6D4CE187B33}">
  <dimension ref="A4:K59"/>
  <sheetViews>
    <sheetView zoomScaleNormal="100" workbookViewId="0">
      <selection activeCell="E34" sqref="E34"/>
    </sheetView>
  </sheetViews>
  <sheetFormatPr defaultRowHeight="15" x14ac:dyDescent="0.25"/>
  <cols>
    <col min="2" max="2" width="29.28515625" customWidth="1"/>
    <col min="3" max="4" width="18.5703125" customWidth="1"/>
    <col min="5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103" t="s">
        <v>153</v>
      </c>
      <c r="B4" s="103"/>
      <c r="C4" s="103"/>
      <c r="D4" s="103"/>
      <c r="E4" s="103"/>
      <c r="F4" s="103"/>
      <c r="G4" s="103"/>
      <c r="H4" s="103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  <c r="E6" s="41"/>
      <c r="F6" s="41"/>
      <c r="G6" s="41"/>
      <c r="H6" s="41"/>
    </row>
    <row r="7" spans="1:11" ht="15" customHeight="1" x14ac:dyDescent="0.25">
      <c r="A7" s="117" t="s">
        <v>91</v>
      </c>
      <c r="B7" s="117"/>
      <c r="C7" s="115" t="s">
        <v>42</v>
      </c>
      <c r="D7" s="115"/>
      <c r="E7" s="115" t="s">
        <v>149</v>
      </c>
      <c r="F7" s="115"/>
      <c r="G7" s="115"/>
      <c r="H7" s="115"/>
    </row>
    <row r="8" spans="1:11" x14ac:dyDescent="0.25">
      <c r="A8" s="117"/>
      <c r="B8" s="117"/>
      <c r="C8" s="99" t="s">
        <v>0</v>
      </c>
      <c r="D8" s="99" t="s">
        <v>150</v>
      </c>
      <c r="E8" s="99" t="s">
        <v>151</v>
      </c>
      <c r="F8" s="23" t="s">
        <v>150</v>
      </c>
      <c r="G8" s="99" t="s">
        <v>152</v>
      </c>
      <c r="H8" s="23" t="s">
        <v>150</v>
      </c>
    </row>
    <row r="9" spans="1:11" ht="9" customHeight="1" thickBot="1" x14ac:dyDescent="0.3">
      <c r="A9" s="53"/>
      <c r="B9" s="40"/>
      <c r="C9" s="70"/>
      <c r="D9" s="68"/>
      <c r="E9" s="43"/>
      <c r="F9" s="43"/>
      <c r="G9" s="43"/>
      <c r="H9" s="40"/>
    </row>
    <row r="10" spans="1:11" ht="9" customHeight="1" thickTop="1" x14ac:dyDescent="0.25">
      <c r="A10" s="15"/>
      <c r="B10" s="15"/>
      <c r="C10" s="15"/>
      <c r="D10" s="15"/>
      <c r="E10" s="15"/>
      <c r="F10" s="15"/>
      <c r="G10" s="15"/>
      <c r="H10" s="15"/>
    </row>
    <row r="11" spans="1:11" x14ac:dyDescent="0.25">
      <c r="A11" s="15" t="s">
        <v>21</v>
      </c>
      <c r="B11" s="25"/>
      <c r="C11" s="71">
        <f>SUM(C12:C28)</f>
        <v>116916</v>
      </c>
      <c r="D11" s="72">
        <f>SUM(D12:D28)</f>
        <v>100</v>
      </c>
      <c r="E11" s="50">
        <f>SUM(E12:E28)</f>
        <v>114777</v>
      </c>
      <c r="F11" s="73">
        <f>(E11/C11)*100</f>
        <v>98.170481371240896</v>
      </c>
      <c r="G11" s="71">
        <f>SUM(G12:G28)</f>
        <v>2139</v>
      </c>
      <c r="H11" s="64">
        <f>(G11/C11)*100</f>
        <v>1.8295186287591092</v>
      </c>
    </row>
    <row r="12" spans="1:11" x14ac:dyDescent="0.25">
      <c r="A12" s="15" t="s">
        <v>22</v>
      </c>
      <c r="B12" s="25"/>
      <c r="C12" s="71">
        <f>SUM(E12,G12)</f>
        <v>10672</v>
      </c>
      <c r="D12" s="72">
        <f>(C12/$C$11)*100</f>
        <v>9.127920900475555</v>
      </c>
      <c r="E12" s="59">
        <v>10586</v>
      </c>
      <c r="F12" s="73">
        <f>(E12/C12)*100</f>
        <v>99.194152923538226</v>
      </c>
      <c r="G12" s="59">
        <v>86</v>
      </c>
      <c r="H12" s="64">
        <f t="shared" ref="H12:H28" si="0">(G12/C12)*100</f>
        <v>0.80584707646176923</v>
      </c>
    </row>
    <row r="13" spans="1:11" x14ac:dyDescent="0.25">
      <c r="A13" s="15" t="s">
        <v>23</v>
      </c>
      <c r="B13" s="25"/>
      <c r="C13" s="71">
        <f t="shared" ref="C13:C28" si="1">SUM(E13,G13)</f>
        <v>6186</v>
      </c>
      <c r="D13" s="72">
        <f t="shared" ref="D13:D28" si="2">(C13/$C$11)*100</f>
        <v>5.290978138150467</v>
      </c>
      <c r="E13" s="59">
        <v>6080</v>
      </c>
      <c r="F13" s="73">
        <f t="shared" ref="F13:F28" si="3">(E13/C13)*100</f>
        <v>98.286453281603627</v>
      </c>
      <c r="G13" s="59">
        <v>106</v>
      </c>
      <c r="H13" s="64">
        <f t="shared" si="0"/>
        <v>1.7135467183963791</v>
      </c>
    </row>
    <row r="14" spans="1:11" x14ac:dyDescent="0.25">
      <c r="A14" s="15" t="s">
        <v>24</v>
      </c>
      <c r="B14" s="25"/>
      <c r="C14" s="71">
        <f t="shared" si="1"/>
        <v>4143</v>
      </c>
      <c r="D14" s="72">
        <f t="shared" si="2"/>
        <v>3.5435697423791441</v>
      </c>
      <c r="E14" s="59">
        <v>4025</v>
      </c>
      <c r="F14" s="73">
        <f t="shared" si="3"/>
        <v>97.151822350953424</v>
      </c>
      <c r="G14" s="59">
        <v>118</v>
      </c>
      <c r="H14" s="64">
        <f t="shared" si="0"/>
        <v>2.8481776490465847</v>
      </c>
    </row>
    <row r="15" spans="1:11" x14ac:dyDescent="0.25">
      <c r="A15" s="15" t="s">
        <v>25</v>
      </c>
      <c r="B15" s="25"/>
      <c r="C15" s="71">
        <f t="shared" si="1"/>
        <v>2344</v>
      </c>
      <c r="D15" s="72">
        <f t="shared" si="2"/>
        <v>2.0048581887851107</v>
      </c>
      <c r="E15" s="59">
        <v>2329</v>
      </c>
      <c r="F15" s="73">
        <f t="shared" si="3"/>
        <v>99.36006825938567</v>
      </c>
      <c r="G15" s="59">
        <v>15</v>
      </c>
      <c r="H15" s="64">
        <f t="shared" si="0"/>
        <v>0.63993174061433444</v>
      </c>
    </row>
    <row r="16" spans="1:11" x14ac:dyDescent="0.25">
      <c r="A16" s="15" t="s">
        <v>26</v>
      </c>
      <c r="B16" s="25"/>
      <c r="C16" s="71">
        <f t="shared" si="1"/>
        <v>2289</v>
      </c>
      <c r="D16" s="72">
        <f t="shared" si="2"/>
        <v>1.9578158678025248</v>
      </c>
      <c r="E16" s="59">
        <v>2185</v>
      </c>
      <c r="F16" s="73">
        <f t="shared" si="3"/>
        <v>95.456531236347757</v>
      </c>
      <c r="G16" s="59">
        <v>104</v>
      </c>
      <c r="H16" s="64">
        <f t="shared" si="0"/>
        <v>4.5434687636522497</v>
      </c>
    </row>
    <row r="17" spans="1:11" x14ac:dyDescent="0.25">
      <c r="A17" s="15" t="s">
        <v>27</v>
      </c>
      <c r="B17" s="25"/>
      <c r="C17" s="71">
        <f t="shared" si="1"/>
        <v>22330</v>
      </c>
      <c r="D17" s="72">
        <f t="shared" si="2"/>
        <v>19.099182318929831</v>
      </c>
      <c r="E17" s="59">
        <v>22030</v>
      </c>
      <c r="F17" s="73">
        <f t="shared" si="3"/>
        <v>98.656515897895204</v>
      </c>
      <c r="G17" s="59">
        <v>300</v>
      </c>
      <c r="H17" s="64">
        <f t="shared" si="0"/>
        <v>1.3434841021047919</v>
      </c>
    </row>
    <row r="18" spans="1:11" x14ac:dyDescent="0.25">
      <c r="A18" s="15" t="s">
        <v>28</v>
      </c>
      <c r="B18" s="25"/>
      <c r="C18" s="71">
        <f t="shared" si="1"/>
        <v>4498</v>
      </c>
      <c r="D18" s="72">
        <f t="shared" si="2"/>
        <v>3.8472065414485614</v>
      </c>
      <c r="E18" s="59">
        <v>4455</v>
      </c>
      <c r="F18" s="73">
        <f t="shared" si="3"/>
        <v>99.044019564250775</v>
      </c>
      <c r="G18" s="59">
        <v>43</v>
      </c>
      <c r="H18" s="64">
        <f t="shared" si="0"/>
        <v>0.95598043574922176</v>
      </c>
    </row>
    <row r="19" spans="1:11" x14ac:dyDescent="0.25">
      <c r="A19" s="15" t="s">
        <v>29</v>
      </c>
      <c r="B19" s="25"/>
      <c r="C19" s="71">
        <f t="shared" si="1"/>
        <v>4612</v>
      </c>
      <c r="D19" s="72">
        <f t="shared" si="2"/>
        <v>3.9447124431215572</v>
      </c>
      <c r="E19" s="59">
        <v>4493</v>
      </c>
      <c r="F19" s="73">
        <f t="shared" si="3"/>
        <v>97.41977450130095</v>
      </c>
      <c r="G19" s="59">
        <v>119</v>
      </c>
      <c r="H19" s="64">
        <f t="shared" si="0"/>
        <v>2.580225498699046</v>
      </c>
    </row>
    <row r="20" spans="1:11" x14ac:dyDescent="0.25">
      <c r="A20" s="15" t="s">
        <v>30</v>
      </c>
      <c r="B20" s="25"/>
      <c r="C20" s="71">
        <f t="shared" si="1"/>
        <v>1553</v>
      </c>
      <c r="D20" s="72">
        <f t="shared" si="2"/>
        <v>1.3283040815628315</v>
      </c>
      <c r="E20" s="59">
        <v>1546</v>
      </c>
      <c r="F20" s="73">
        <f t="shared" si="3"/>
        <v>99.549259497746306</v>
      </c>
      <c r="G20" s="59">
        <v>7</v>
      </c>
      <c r="H20" s="64">
        <f t="shared" si="0"/>
        <v>0.45074050225370249</v>
      </c>
    </row>
    <row r="21" spans="1:11" x14ac:dyDescent="0.25">
      <c r="A21" s="15" t="s">
        <v>31</v>
      </c>
      <c r="B21" s="25"/>
      <c r="C21" s="71">
        <f t="shared" si="1"/>
        <v>4106</v>
      </c>
      <c r="D21" s="72">
        <f t="shared" si="2"/>
        <v>3.5119230900817677</v>
      </c>
      <c r="E21" s="59">
        <v>4054</v>
      </c>
      <c r="F21" s="73">
        <f t="shared" si="3"/>
        <v>98.733560642961521</v>
      </c>
      <c r="G21" s="59">
        <v>52</v>
      </c>
      <c r="H21" s="64">
        <f t="shared" si="0"/>
        <v>1.2664393570384802</v>
      </c>
    </row>
    <row r="22" spans="1:11" x14ac:dyDescent="0.25">
      <c r="A22" s="15" t="s">
        <v>32</v>
      </c>
      <c r="B22" s="25"/>
      <c r="C22" s="71">
        <f t="shared" si="1"/>
        <v>2865</v>
      </c>
      <c r="D22" s="72">
        <f t="shared" si="2"/>
        <v>2.4504772657292415</v>
      </c>
      <c r="E22" s="59">
        <v>2801</v>
      </c>
      <c r="F22" s="73">
        <f t="shared" si="3"/>
        <v>97.766143106457235</v>
      </c>
      <c r="G22" s="59">
        <v>64</v>
      </c>
      <c r="H22" s="64">
        <f t="shared" si="0"/>
        <v>2.2338568935427574</v>
      </c>
    </row>
    <row r="23" spans="1:11" x14ac:dyDescent="0.25">
      <c r="A23" s="15" t="s">
        <v>33</v>
      </c>
      <c r="B23" s="25"/>
      <c r="C23" s="71">
        <f t="shared" si="1"/>
        <v>7440</v>
      </c>
      <c r="D23" s="72">
        <f t="shared" si="2"/>
        <v>6.3635430565534223</v>
      </c>
      <c r="E23" s="59">
        <v>7303</v>
      </c>
      <c r="F23" s="73">
        <f t="shared" si="3"/>
        <v>98.158602150537632</v>
      </c>
      <c r="G23" s="59">
        <v>137</v>
      </c>
      <c r="H23" s="64">
        <f t="shared" si="0"/>
        <v>1.8413978494623655</v>
      </c>
    </row>
    <row r="24" spans="1:11" x14ac:dyDescent="0.25">
      <c r="A24" s="15" t="s">
        <v>34</v>
      </c>
      <c r="B24" s="25"/>
      <c r="C24" s="71">
        <f t="shared" si="1"/>
        <v>31931</v>
      </c>
      <c r="D24" s="72">
        <f t="shared" si="2"/>
        <v>27.311060932635396</v>
      </c>
      <c r="E24" s="59">
        <v>31125</v>
      </c>
      <c r="F24" s="73">
        <f t="shared" si="3"/>
        <v>97.475807209295041</v>
      </c>
      <c r="G24" s="59">
        <v>806</v>
      </c>
      <c r="H24" s="64">
        <f t="shared" si="0"/>
        <v>2.5241927907049577</v>
      </c>
    </row>
    <row r="25" spans="1:11" x14ac:dyDescent="0.25">
      <c r="A25" s="15" t="s">
        <v>35</v>
      </c>
      <c r="B25" s="25"/>
      <c r="C25" s="71">
        <f t="shared" si="1"/>
        <v>1487</v>
      </c>
      <c r="D25" s="72">
        <f t="shared" si="2"/>
        <v>1.2718532963837286</v>
      </c>
      <c r="E25" s="59">
        <v>1457</v>
      </c>
      <c r="F25" s="73">
        <f t="shared" si="3"/>
        <v>97.982515131136523</v>
      </c>
      <c r="G25" s="59">
        <v>30</v>
      </c>
      <c r="H25" s="64">
        <f t="shared" si="0"/>
        <v>2.0174848688634834</v>
      </c>
    </row>
    <row r="26" spans="1:11" x14ac:dyDescent="0.25">
      <c r="A26" s="15" t="s">
        <v>36</v>
      </c>
      <c r="B26" s="25"/>
      <c r="C26" s="71">
        <f t="shared" si="1"/>
        <v>5253</v>
      </c>
      <c r="D26" s="72">
        <f t="shared" si="2"/>
        <v>4.4929693113004205</v>
      </c>
      <c r="E26" s="59">
        <v>5147</v>
      </c>
      <c r="F26" s="73">
        <f t="shared" si="3"/>
        <v>97.982105463544642</v>
      </c>
      <c r="G26" s="59">
        <v>106</v>
      </c>
      <c r="H26" s="64">
        <f t="shared" si="0"/>
        <v>2.0178945364553589</v>
      </c>
    </row>
    <row r="27" spans="1:11" x14ac:dyDescent="0.25">
      <c r="A27" s="15" t="s">
        <v>37</v>
      </c>
      <c r="B27" s="25"/>
      <c r="C27" s="71">
        <f t="shared" si="1"/>
        <v>4753</v>
      </c>
      <c r="D27" s="72">
        <f t="shared" si="2"/>
        <v>4.0653118478223682</v>
      </c>
      <c r="E27" s="59">
        <v>4712</v>
      </c>
      <c r="F27" s="73">
        <f t="shared" si="3"/>
        <v>99.137386913528303</v>
      </c>
      <c r="G27" s="59">
        <v>41</v>
      </c>
      <c r="H27" s="64">
        <f t="shared" si="0"/>
        <v>0.8626130864717021</v>
      </c>
    </row>
    <row r="28" spans="1:11" x14ac:dyDescent="0.25">
      <c r="A28" s="15" t="s">
        <v>38</v>
      </c>
      <c r="B28" s="25"/>
      <c r="C28" s="71">
        <f t="shared" si="1"/>
        <v>454</v>
      </c>
      <c r="D28" s="72">
        <f t="shared" si="2"/>
        <v>0.38831297683807181</v>
      </c>
      <c r="E28" s="59">
        <v>449</v>
      </c>
      <c r="F28" s="73">
        <f t="shared" si="3"/>
        <v>98.898678414096921</v>
      </c>
      <c r="G28" s="59">
        <v>5</v>
      </c>
      <c r="H28" s="64">
        <f t="shared" si="0"/>
        <v>1.1013215859030838</v>
      </c>
    </row>
    <row r="29" spans="1:11" ht="15.75" thickBot="1" x14ac:dyDescent="0.3">
      <c r="A29" s="39"/>
      <c r="B29" s="39"/>
      <c r="C29" s="49"/>
      <c r="D29" s="49"/>
      <c r="E29" s="49"/>
      <c r="F29" s="49"/>
      <c r="G29" s="49"/>
      <c r="H29" s="49"/>
    </row>
    <row r="30" spans="1:11" ht="9" customHeight="1" x14ac:dyDescent="0.25"/>
    <row r="31" spans="1:11" ht="12.75" customHeight="1" x14ac:dyDescent="0.25">
      <c r="A31" s="13" t="s">
        <v>4</v>
      </c>
      <c r="B31" s="102" t="s">
        <v>94</v>
      </c>
      <c r="C31" s="102"/>
      <c r="D31" s="102"/>
      <c r="E31" s="102"/>
      <c r="F31" s="102"/>
      <c r="G31" s="102"/>
      <c r="H31" s="102"/>
      <c r="I31" s="33"/>
      <c r="J31" s="33"/>
      <c r="K31" s="33"/>
    </row>
    <row r="32" spans="1:11" ht="12.75" customHeight="1" x14ac:dyDescent="0.25">
      <c r="A32" s="13"/>
      <c r="B32" s="102"/>
      <c r="C32" s="102"/>
      <c r="D32" s="102"/>
      <c r="E32" s="102"/>
      <c r="F32" s="102"/>
      <c r="G32" s="102"/>
      <c r="H32" s="102"/>
      <c r="I32" s="33"/>
      <c r="J32" s="33"/>
      <c r="K32" s="33"/>
    </row>
    <row r="33" spans="1:10" ht="13.5" customHeight="1" x14ac:dyDescent="0.25">
      <c r="A33" s="15" t="s">
        <v>5</v>
      </c>
      <c r="B33" s="111" t="s">
        <v>55</v>
      </c>
      <c r="C33" s="111"/>
      <c r="D33" s="111"/>
      <c r="E33" s="80"/>
      <c r="F33" s="80"/>
      <c r="G33" s="80"/>
      <c r="H33" s="80"/>
      <c r="I33" s="80"/>
      <c r="J33" s="80"/>
    </row>
    <row r="34" spans="1:10" ht="13.5" customHeight="1" x14ac:dyDescent="0.25">
      <c r="A34" s="15"/>
      <c r="B34" s="111"/>
      <c r="C34" s="111"/>
      <c r="D34" s="111"/>
      <c r="E34" s="81"/>
      <c r="F34" s="81"/>
      <c r="G34" s="81"/>
      <c r="H34" s="81"/>
      <c r="I34" s="81"/>
      <c r="J34" s="81"/>
    </row>
    <row r="35" spans="1:10" ht="12.75" customHeight="1" x14ac:dyDescent="0.25">
      <c r="B35" s="58"/>
    </row>
    <row r="41" spans="1:10" x14ac:dyDescent="0.25">
      <c r="B41" s="25"/>
      <c r="C41" s="59"/>
      <c r="D41" s="59"/>
      <c r="E41" s="59"/>
      <c r="F41" s="59"/>
      <c r="G41" s="59"/>
    </row>
    <row r="42" spans="1:10" x14ac:dyDescent="0.25">
      <c r="B42" s="25"/>
      <c r="C42" s="23" t="s">
        <v>151</v>
      </c>
      <c r="D42" s="23" t="s">
        <v>152</v>
      </c>
      <c r="E42" s="23"/>
      <c r="F42" s="23"/>
    </row>
    <row r="43" spans="1:10" x14ac:dyDescent="0.25">
      <c r="A43">
        <v>17</v>
      </c>
      <c r="B43" s="15" t="s">
        <v>38</v>
      </c>
      <c r="C43" s="73">
        <v>98.898678414096921</v>
      </c>
      <c r="D43" s="64">
        <v>1.1013215859030838</v>
      </c>
      <c r="E43" s="65"/>
      <c r="F43" s="65"/>
    </row>
    <row r="44" spans="1:10" x14ac:dyDescent="0.25">
      <c r="A44">
        <v>16</v>
      </c>
      <c r="B44" s="15" t="s">
        <v>37</v>
      </c>
      <c r="C44" s="73">
        <v>99.137386913528303</v>
      </c>
      <c r="D44" s="64">
        <v>0.8626130864717021</v>
      </c>
      <c r="E44" s="65"/>
      <c r="F44" s="65"/>
    </row>
    <row r="45" spans="1:10" x14ac:dyDescent="0.25">
      <c r="A45">
        <v>15</v>
      </c>
      <c r="B45" s="15" t="s">
        <v>36</v>
      </c>
      <c r="C45" s="73">
        <v>97.982105463544642</v>
      </c>
      <c r="D45" s="64">
        <v>2.0178945364553589</v>
      </c>
      <c r="E45" s="65"/>
      <c r="F45" s="65"/>
    </row>
    <row r="46" spans="1:10" x14ac:dyDescent="0.25">
      <c r="A46">
        <v>14</v>
      </c>
      <c r="B46" s="15" t="s">
        <v>35</v>
      </c>
      <c r="C46" s="73">
        <v>97.982515131136523</v>
      </c>
      <c r="D46" s="64">
        <v>2.0174848688634834</v>
      </c>
      <c r="E46" s="65"/>
      <c r="F46" s="65"/>
    </row>
    <row r="47" spans="1:10" x14ac:dyDescent="0.25">
      <c r="A47">
        <v>13</v>
      </c>
      <c r="B47" s="15" t="s">
        <v>34</v>
      </c>
      <c r="C47" s="73">
        <v>97.475807209295041</v>
      </c>
      <c r="D47" s="64">
        <v>2.5241927907049577</v>
      </c>
      <c r="E47" s="65"/>
      <c r="F47" s="65"/>
    </row>
    <row r="48" spans="1:10" x14ac:dyDescent="0.25">
      <c r="A48">
        <v>12</v>
      </c>
      <c r="B48" s="15" t="s">
        <v>33</v>
      </c>
      <c r="C48" s="73">
        <v>98.158602150537632</v>
      </c>
      <c r="D48" s="64">
        <v>1.8413978494623655</v>
      </c>
      <c r="E48" s="65"/>
      <c r="F48" s="65"/>
    </row>
    <row r="49" spans="1:11" x14ac:dyDescent="0.25">
      <c r="A49">
        <v>11</v>
      </c>
      <c r="B49" s="15" t="s">
        <v>32</v>
      </c>
      <c r="C49" s="73">
        <v>97.766143106457235</v>
      </c>
      <c r="D49" s="64">
        <v>2.2338568935427574</v>
      </c>
      <c r="E49" s="65"/>
      <c r="F49" s="65"/>
    </row>
    <row r="50" spans="1:11" x14ac:dyDescent="0.25">
      <c r="A50">
        <v>10</v>
      </c>
      <c r="B50" s="15" t="s">
        <v>31</v>
      </c>
      <c r="C50" s="73">
        <v>98.733560642961521</v>
      </c>
      <c r="D50" s="64">
        <v>1.2664393570384802</v>
      </c>
      <c r="E50" s="65"/>
      <c r="F50" s="65"/>
    </row>
    <row r="51" spans="1:11" x14ac:dyDescent="0.25">
      <c r="A51">
        <v>9</v>
      </c>
      <c r="B51" s="15" t="s">
        <v>30</v>
      </c>
      <c r="C51" s="73">
        <v>99.549259497746306</v>
      </c>
      <c r="D51" s="64">
        <v>0.45074050225370249</v>
      </c>
      <c r="E51" s="65"/>
      <c r="F51" s="65"/>
    </row>
    <row r="52" spans="1:11" x14ac:dyDescent="0.25">
      <c r="A52">
        <v>8</v>
      </c>
      <c r="B52" s="15" t="s">
        <v>29</v>
      </c>
      <c r="C52" s="73">
        <v>97.41977450130095</v>
      </c>
      <c r="D52" s="64">
        <v>2.580225498699046</v>
      </c>
      <c r="E52" s="65"/>
      <c r="F52" s="65"/>
    </row>
    <row r="53" spans="1:11" x14ac:dyDescent="0.25">
      <c r="A53">
        <v>7</v>
      </c>
      <c r="B53" s="15" t="s">
        <v>28</v>
      </c>
      <c r="C53" s="73">
        <v>99.044019564250775</v>
      </c>
      <c r="D53" s="64">
        <v>0.95598043574922176</v>
      </c>
      <c r="E53" s="65"/>
      <c r="F53" s="65"/>
    </row>
    <row r="54" spans="1:11" x14ac:dyDescent="0.25">
      <c r="A54">
        <v>6</v>
      </c>
      <c r="B54" s="15" t="s">
        <v>27</v>
      </c>
      <c r="C54" s="73">
        <v>98.656515897895204</v>
      </c>
      <c r="D54" s="64">
        <v>1.3434841021047919</v>
      </c>
      <c r="E54" s="65"/>
      <c r="F54" s="65"/>
      <c r="K54" s="75"/>
    </row>
    <row r="55" spans="1:11" x14ac:dyDescent="0.25">
      <c r="A55">
        <v>5</v>
      </c>
      <c r="B55" s="15" t="s">
        <v>26</v>
      </c>
      <c r="C55" s="73">
        <v>95.456531236347757</v>
      </c>
      <c r="D55" s="64">
        <v>4.5434687636522497</v>
      </c>
      <c r="E55" s="65"/>
      <c r="F55" s="65"/>
    </row>
    <row r="56" spans="1:11" x14ac:dyDescent="0.25">
      <c r="A56">
        <v>4</v>
      </c>
      <c r="B56" s="15" t="s">
        <v>25</v>
      </c>
      <c r="C56" s="73">
        <v>99.36006825938567</v>
      </c>
      <c r="D56" s="64">
        <v>0.63993174061433444</v>
      </c>
      <c r="E56" s="65"/>
      <c r="F56" s="65"/>
    </row>
    <row r="57" spans="1:11" x14ac:dyDescent="0.25">
      <c r="A57">
        <v>3</v>
      </c>
      <c r="B57" s="15" t="s">
        <v>24</v>
      </c>
      <c r="C57" s="73">
        <v>97.151822350953424</v>
      </c>
      <c r="D57" s="64">
        <v>2.8481776490465847</v>
      </c>
      <c r="E57" s="65"/>
      <c r="F57" s="65"/>
    </row>
    <row r="58" spans="1:11" x14ac:dyDescent="0.25">
      <c r="A58">
        <v>2</v>
      </c>
      <c r="B58" s="15" t="s">
        <v>23</v>
      </c>
      <c r="C58" s="73">
        <v>98.286453281603627</v>
      </c>
      <c r="D58" s="64">
        <v>1.7135467183963791</v>
      </c>
      <c r="E58" s="65"/>
      <c r="F58" s="65"/>
    </row>
    <row r="59" spans="1:11" x14ac:dyDescent="0.25">
      <c r="A59">
        <v>1</v>
      </c>
      <c r="B59" s="15" t="s">
        <v>22</v>
      </c>
      <c r="C59" s="73">
        <v>99.194152923538226</v>
      </c>
      <c r="D59" s="64">
        <v>0.80584707646176923</v>
      </c>
      <c r="E59" s="65"/>
      <c r="F59" s="65"/>
    </row>
  </sheetData>
  <sortState xmlns:xlrd2="http://schemas.microsoft.com/office/spreadsheetml/2017/richdata2" ref="A43:D59">
    <sortCondition descending="1" ref="A43:A59"/>
  </sortState>
  <mergeCells count="6">
    <mergeCell ref="B33:D34"/>
    <mergeCell ref="A4:H4"/>
    <mergeCell ref="C7:D7"/>
    <mergeCell ref="E7:H7"/>
    <mergeCell ref="B31:H32"/>
    <mergeCell ref="A7:B8"/>
  </mergeCells>
  <pageMargins left="0.70866141732283472" right="0.70866141732283472" top="0.55118110236220474" bottom="0.74803149606299213" header="0.31496062992125984" footer="0.31496062992125984"/>
  <pageSetup paperSize="9" scale="95" orientation="landscape" r:id="rId1"/>
  <rowBreaks count="1" manualBreakCount="1">
    <brk id="34" max="7" man="1"/>
  </rowBreaks>
  <ignoredErrors>
    <ignoredError sqref="F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6E80-0275-4015-AAF9-2D0B25BBB194}">
  <dimension ref="A4:O105"/>
  <sheetViews>
    <sheetView zoomScaleNormal="100" workbookViewId="0">
      <selection activeCell="A4" sqref="A4:K4"/>
    </sheetView>
  </sheetViews>
  <sheetFormatPr defaultRowHeight="15" x14ac:dyDescent="0.25"/>
  <cols>
    <col min="2" max="2" width="27.42578125" customWidth="1"/>
    <col min="3" max="9" width="14.85546875" customWidth="1"/>
    <col min="10" max="10" width="13" customWidth="1"/>
    <col min="11" max="11" width="19" customWidth="1"/>
    <col min="12" max="13" width="13" customWidth="1"/>
  </cols>
  <sheetData>
    <row r="4" spans="1:12" ht="36.75" customHeight="1" x14ac:dyDescent="0.25">
      <c r="A4" s="103" t="s">
        <v>138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5.75" thickBot="1" x14ac:dyDescent="0.3">
      <c r="A5" s="3"/>
      <c r="B5" s="3"/>
      <c r="C5" s="18"/>
      <c r="D5" s="18"/>
      <c r="E5" s="18"/>
      <c r="F5" s="18"/>
      <c r="G5" s="18"/>
      <c r="H5" s="18"/>
      <c r="I5" s="18"/>
      <c r="J5" s="3"/>
    </row>
    <row r="6" spans="1:12" ht="9" customHeight="1" x14ac:dyDescent="0.25">
      <c r="A6" s="19"/>
      <c r="B6" s="20"/>
      <c r="C6" s="77"/>
      <c r="D6" s="77"/>
      <c r="E6" s="77"/>
      <c r="F6" s="77"/>
      <c r="G6" s="77"/>
      <c r="H6" s="77"/>
      <c r="I6" s="77"/>
      <c r="J6" s="77"/>
      <c r="K6" s="104" t="s">
        <v>97</v>
      </c>
      <c r="L6" s="32"/>
    </row>
    <row r="7" spans="1:12" ht="15" customHeight="1" x14ac:dyDescent="0.25">
      <c r="A7" s="15"/>
      <c r="B7" s="78"/>
      <c r="C7" s="105" t="s">
        <v>0</v>
      </c>
      <c r="D7" s="105"/>
      <c r="E7" s="105"/>
      <c r="F7" s="105"/>
      <c r="G7" s="105"/>
      <c r="H7" s="105"/>
      <c r="I7" s="105" t="s">
        <v>39</v>
      </c>
      <c r="J7" s="105"/>
      <c r="K7" s="105"/>
      <c r="L7" s="32"/>
    </row>
    <row r="8" spans="1:12" ht="29.25" customHeight="1" x14ac:dyDescent="0.25">
      <c r="A8" s="107" t="s">
        <v>96</v>
      </c>
      <c r="B8" s="107"/>
      <c r="C8" s="108" t="s">
        <v>91</v>
      </c>
      <c r="D8" s="108"/>
      <c r="E8" s="108"/>
      <c r="F8" s="108" t="s">
        <v>96</v>
      </c>
      <c r="G8" s="108"/>
      <c r="H8" s="108"/>
      <c r="I8" s="37" t="s">
        <v>91</v>
      </c>
      <c r="J8" s="37" t="s">
        <v>96</v>
      </c>
      <c r="K8" s="105"/>
    </row>
    <row r="9" spans="1:12" ht="15" customHeight="1" x14ac:dyDescent="0.25">
      <c r="A9" s="107"/>
      <c r="B9" s="107"/>
      <c r="C9" s="74" t="s">
        <v>76</v>
      </c>
      <c r="D9" s="74" t="s">
        <v>18</v>
      </c>
      <c r="E9" s="74" t="s">
        <v>19</v>
      </c>
      <c r="F9" s="74" t="s">
        <v>76</v>
      </c>
      <c r="G9" s="74" t="s">
        <v>18</v>
      </c>
      <c r="H9" s="74" t="s">
        <v>19</v>
      </c>
      <c r="I9" s="109" t="s">
        <v>76</v>
      </c>
      <c r="J9" s="109"/>
      <c r="K9" s="105"/>
    </row>
    <row r="10" spans="1:12" ht="7.5" customHeight="1" thickBot="1" x14ac:dyDescent="0.3">
      <c r="A10" s="40"/>
      <c r="B10" s="40"/>
      <c r="C10" s="42"/>
      <c r="D10" s="42"/>
      <c r="E10" s="42"/>
      <c r="F10" s="42"/>
      <c r="G10" s="42"/>
      <c r="H10" s="42"/>
      <c r="I10" s="42"/>
      <c r="J10" s="42"/>
      <c r="K10" s="106"/>
    </row>
    <row r="11" spans="1:12" ht="9" customHeight="1" thickTop="1" x14ac:dyDescent="0.25">
      <c r="A11" s="23"/>
      <c r="B11" s="23"/>
      <c r="C11" s="24"/>
      <c r="D11" s="24"/>
      <c r="E11" s="24"/>
      <c r="F11" s="24"/>
      <c r="G11" s="24"/>
      <c r="H11" s="24"/>
      <c r="I11" s="24"/>
      <c r="J11" s="24"/>
      <c r="K11" s="15"/>
    </row>
    <row r="12" spans="1:12" x14ac:dyDescent="0.25">
      <c r="A12" s="25" t="s">
        <v>20</v>
      </c>
      <c r="B12" s="15"/>
      <c r="C12" s="34">
        <f>SUM(D12:E12)</f>
        <v>879429</v>
      </c>
      <c r="D12" s="38">
        <v>491053</v>
      </c>
      <c r="E12" s="35">
        <v>388376</v>
      </c>
      <c r="F12" s="34">
        <f>SUM(G12:H12)</f>
        <v>879429</v>
      </c>
      <c r="G12" s="38">
        <v>491053</v>
      </c>
      <c r="H12" s="35">
        <v>388376</v>
      </c>
      <c r="I12" s="27">
        <v>100</v>
      </c>
      <c r="J12" s="28">
        <v>100</v>
      </c>
      <c r="K12" s="79"/>
    </row>
    <row r="13" spans="1:12" x14ac:dyDescent="0.25">
      <c r="A13" s="25"/>
      <c r="B13" s="15"/>
      <c r="C13" s="34"/>
      <c r="D13" s="38"/>
      <c r="E13" s="35"/>
      <c r="F13" s="34"/>
      <c r="G13" s="38"/>
      <c r="H13" s="35"/>
      <c r="I13" s="27"/>
      <c r="J13" s="28"/>
      <c r="K13" s="79"/>
    </row>
    <row r="14" spans="1:12" x14ac:dyDescent="0.25">
      <c r="A14" s="15"/>
      <c r="B14" s="15" t="s">
        <v>21</v>
      </c>
      <c r="C14" s="35">
        <f t="shared" ref="C14:H14" si="0">SUM(C15:C31)</f>
        <v>116916</v>
      </c>
      <c r="D14" s="35">
        <f t="shared" si="0"/>
        <v>65672</v>
      </c>
      <c r="E14" s="35">
        <f t="shared" si="0"/>
        <v>51244</v>
      </c>
      <c r="F14" s="34">
        <f t="shared" si="0"/>
        <v>105178</v>
      </c>
      <c r="G14" s="38">
        <f t="shared" si="0"/>
        <v>58883</v>
      </c>
      <c r="H14" s="35">
        <f t="shared" si="0"/>
        <v>46295</v>
      </c>
      <c r="I14" s="27">
        <f>(C14/C12)*100</f>
        <v>13.294535431512946</v>
      </c>
      <c r="J14" s="28">
        <f>(F14/F12)*100</f>
        <v>11.959805737586548</v>
      </c>
      <c r="K14" s="38">
        <f>C14-F14</f>
        <v>11738</v>
      </c>
    </row>
    <row r="15" spans="1:12" x14ac:dyDescent="0.25">
      <c r="A15" s="15"/>
      <c r="B15" s="15" t="s">
        <v>22</v>
      </c>
      <c r="C15" s="50">
        <f>SUM(D15:E15)</f>
        <v>10672</v>
      </c>
      <c r="D15" s="50">
        <v>6129</v>
      </c>
      <c r="E15" s="50">
        <v>4543</v>
      </c>
      <c r="F15" s="34">
        <f>SUM(G15:H15)</f>
        <v>12766</v>
      </c>
      <c r="G15" s="50">
        <v>7278</v>
      </c>
      <c r="H15" s="50">
        <v>5488</v>
      </c>
      <c r="I15" s="27">
        <f>(C15/$C$14)*100</f>
        <v>9.127920900475555</v>
      </c>
      <c r="J15" s="28">
        <f>(F15/$F$14)*100</f>
        <v>12.137519253075739</v>
      </c>
      <c r="K15" s="38">
        <f t="shared" ref="K15:K31" si="1">C15-F15</f>
        <v>-2094</v>
      </c>
    </row>
    <row r="16" spans="1:12" x14ac:dyDescent="0.25">
      <c r="A16" s="15"/>
      <c r="B16" s="15" t="s">
        <v>23</v>
      </c>
      <c r="C16" s="50">
        <f t="shared" ref="C16:C31" si="2">SUM(D16:E16)</f>
        <v>6186</v>
      </c>
      <c r="D16" s="50">
        <v>3405</v>
      </c>
      <c r="E16" s="50">
        <v>2781</v>
      </c>
      <c r="F16" s="34">
        <f t="shared" ref="F16:F31" si="3">SUM(G16:H16)</f>
        <v>5104</v>
      </c>
      <c r="G16" s="50">
        <v>2816</v>
      </c>
      <c r="H16" s="50">
        <v>2288</v>
      </c>
      <c r="I16" s="27">
        <f t="shared" ref="I16:I31" si="4">(C16/$C$14)*100</f>
        <v>5.290978138150467</v>
      </c>
      <c r="J16" s="28">
        <f t="shared" ref="J16:J31" si="5">(F16/$F$14)*100</f>
        <v>4.8527258552168702</v>
      </c>
      <c r="K16" s="38">
        <f t="shared" si="1"/>
        <v>1082</v>
      </c>
    </row>
    <row r="17" spans="1:15" x14ac:dyDescent="0.25">
      <c r="A17" s="15"/>
      <c r="B17" s="15" t="s">
        <v>24</v>
      </c>
      <c r="C17" s="50">
        <f t="shared" si="2"/>
        <v>4143</v>
      </c>
      <c r="D17" s="50">
        <v>2252</v>
      </c>
      <c r="E17" s="50">
        <v>1891</v>
      </c>
      <c r="F17" s="34">
        <f t="shared" si="3"/>
        <v>4450</v>
      </c>
      <c r="G17" s="50">
        <v>2422</v>
      </c>
      <c r="H17" s="50">
        <v>2028</v>
      </c>
      <c r="I17" s="27">
        <f t="shared" si="4"/>
        <v>3.5435697423791441</v>
      </c>
      <c r="J17" s="28">
        <f t="shared" si="5"/>
        <v>4.2309228165585955</v>
      </c>
      <c r="K17" s="38">
        <f t="shared" si="1"/>
        <v>-307</v>
      </c>
      <c r="O17" s="76"/>
    </row>
    <row r="18" spans="1:15" x14ac:dyDescent="0.25">
      <c r="A18" s="15"/>
      <c r="B18" s="15" t="s">
        <v>25</v>
      </c>
      <c r="C18" s="50">
        <f t="shared" si="2"/>
        <v>2344</v>
      </c>
      <c r="D18" s="50">
        <v>1284</v>
      </c>
      <c r="E18" s="50">
        <v>1060</v>
      </c>
      <c r="F18" s="34">
        <f t="shared" si="3"/>
        <v>3225</v>
      </c>
      <c r="G18" s="50">
        <v>1810</v>
      </c>
      <c r="H18" s="50">
        <v>1415</v>
      </c>
      <c r="I18" s="27">
        <f t="shared" si="4"/>
        <v>2.0048581887851107</v>
      </c>
      <c r="J18" s="28">
        <f t="shared" si="5"/>
        <v>3.0662305805396568</v>
      </c>
      <c r="K18" s="38">
        <f t="shared" si="1"/>
        <v>-881</v>
      </c>
    </row>
    <row r="19" spans="1:15" x14ac:dyDescent="0.25">
      <c r="A19" s="15"/>
      <c r="B19" s="15" t="s">
        <v>26</v>
      </c>
      <c r="C19" s="50">
        <f t="shared" si="2"/>
        <v>2289</v>
      </c>
      <c r="D19" s="50">
        <v>1309</v>
      </c>
      <c r="E19" s="50">
        <v>980</v>
      </c>
      <c r="F19" s="34">
        <f t="shared" si="3"/>
        <v>2886</v>
      </c>
      <c r="G19" s="50">
        <v>1643</v>
      </c>
      <c r="H19" s="50">
        <v>1243</v>
      </c>
      <c r="I19" s="27">
        <f t="shared" si="4"/>
        <v>1.9578158678025248</v>
      </c>
      <c r="J19" s="28">
        <f t="shared" si="5"/>
        <v>2.743919831143395</v>
      </c>
      <c r="K19" s="38">
        <f t="shared" si="1"/>
        <v>-597</v>
      </c>
    </row>
    <row r="20" spans="1:15" x14ac:dyDescent="0.25">
      <c r="A20" s="15"/>
      <c r="B20" s="15" t="s">
        <v>27</v>
      </c>
      <c r="C20" s="50">
        <f t="shared" si="2"/>
        <v>22330</v>
      </c>
      <c r="D20" s="50">
        <v>12482</v>
      </c>
      <c r="E20" s="50">
        <v>9848</v>
      </c>
      <c r="F20" s="34">
        <f t="shared" si="3"/>
        <v>15718</v>
      </c>
      <c r="G20" s="50">
        <v>8835</v>
      </c>
      <c r="H20" s="50">
        <v>6883</v>
      </c>
      <c r="I20" s="27">
        <f t="shared" si="4"/>
        <v>19.099182318929831</v>
      </c>
      <c r="J20" s="28">
        <f t="shared" si="5"/>
        <v>14.944189849588316</v>
      </c>
      <c r="K20" s="38">
        <f t="shared" si="1"/>
        <v>6612</v>
      </c>
    </row>
    <row r="21" spans="1:15" x14ac:dyDescent="0.25">
      <c r="A21" s="15"/>
      <c r="B21" s="15" t="s">
        <v>28</v>
      </c>
      <c r="C21" s="50">
        <f t="shared" si="2"/>
        <v>4498</v>
      </c>
      <c r="D21" s="50">
        <v>2453</v>
      </c>
      <c r="E21" s="50">
        <v>2045</v>
      </c>
      <c r="F21" s="34">
        <f t="shared" si="3"/>
        <v>4331</v>
      </c>
      <c r="G21" s="50">
        <v>2380</v>
      </c>
      <c r="H21" s="50">
        <v>1951</v>
      </c>
      <c r="I21" s="27">
        <f t="shared" si="4"/>
        <v>3.8472065414485614</v>
      </c>
      <c r="J21" s="28">
        <f t="shared" si="5"/>
        <v>4.1177812850596132</v>
      </c>
      <c r="K21" s="38">
        <f t="shared" si="1"/>
        <v>167</v>
      </c>
    </row>
    <row r="22" spans="1:15" x14ac:dyDescent="0.25">
      <c r="A22" s="15"/>
      <c r="B22" s="15" t="s">
        <v>29</v>
      </c>
      <c r="C22" s="50">
        <f t="shared" si="2"/>
        <v>4612</v>
      </c>
      <c r="D22" s="50">
        <v>2877</v>
      </c>
      <c r="E22" s="50">
        <v>1735</v>
      </c>
      <c r="F22" s="34">
        <f t="shared" si="3"/>
        <v>3871</v>
      </c>
      <c r="G22" s="50">
        <v>2213</v>
      </c>
      <c r="H22" s="50">
        <v>1658</v>
      </c>
      <c r="I22" s="27">
        <f t="shared" si="4"/>
        <v>3.9447124431215572</v>
      </c>
      <c r="J22" s="28">
        <f t="shared" si="5"/>
        <v>3.6804274658198479</v>
      </c>
      <c r="K22" s="38">
        <f t="shared" si="1"/>
        <v>741</v>
      </c>
    </row>
    <row r="23" spans="1:15" x14ac:dyDescent="0.25">
      <c r="A23" s="15"/>
      <c r="B23" s="15" t="s">
        <v>30</v>
      </c>
      <c r="C23" s="50">
        <f t="shared" si="2"/>
        <v>1553</v>
      </c>
      <c r="D23" s="50">
        <v>863</v>
      </c>
      <c r="E23" s="50">
        <v>690</v>
      </c>
      <c r="F23" s="34">
        <f t="shared" si="3"/>
        <v>2034</v>
      </c>
      <c r="G23" s="50">
        <v>1134</v>
      </c>
      <c r="H23" s="50">
        <v>900</v>
      </c>
      <c r="I23" s="27">
        <f t="shared" si="4"/>
        <v>1.3283040815628315</v>
      </c>
      <c r="J23" s="28">
        <f t="shared" si="5"/>
        <v>1.9338644963775693</v>
      </c>
      <c r="K23" s="38">
        <f t="shared" si="1"/>
        <v>-481</v>
      </c>
    </row>
    <row r="24" spans="1:15" x14ac:dyDescent="0.25">
      <c r="A24" s="15"/>
      <c r="B24" s="15" t="s">
        <v>31</v>
      </c>
      <c r="C24" s="50">
        <f t="shared" si="2"/>
        <v>4106</v>
      </c>
      <c r="D24" s="50">
        <v>2315</v>
      </c>
      <c r="E24" s="50">
        <v>1791</v>
      </c>
      <c r="F24" s="34">
        <f t="shared" si="3"/>
        <v>5312</v>
      </c>
      <c r="G24" s="50">
        <v>3020</v>
      </c>
      <c r="H24" s="50">
        <v>2292</v>
      </c>
      <c r="I24" s="27">
        <f t="shared" si="4"/>
        <v>3.5119230900817677</v>
      </c>
      <c r="J24" s="28">
        <f t="shared" si="5"/>
        <v>5.0504858430470252</v>
      </c>
      <c r="K24" s="38">
        <f t="shared" si="1"/>
        <v>-1206</v>
      </c>
    </row>
    <row r="25" spans="1:15" x14ac:dyDescent="0.25">
      <c r="A25" s="15"/>
      <c r="B25" s="15" t="s">
        <v>32</v>
      </c>
      <c r="C25" s="50">
        <f t="shared" si="2"/>
        <v>2865</v>
      </c>
      <c r="D25" s="50">
        <v>1618</v>
      </c>
      <c r="E25" s="50">
        <v>1247</v>
      </c>
      <c r="F25" s="34">
        <f t="shared" si="3"/>
        <v>3068</v>
      </c>
      <c r="G25" s="50">
        <v>1745</v>
      </c>
      <c r="H25" s="50">
        <v>1323</v>
      </c>
      <c r="I25" s="27">
        <f t="shared" si="4"/>
        <v>2.4504772657292415</v>
      </c>
      <c r="J25" s="28">
        <f t="shared" si="5"/>
        <v>2.9169598204947804</v>
      </c>
      <c r="K25" s="38">
        <f t="shared" si="1"/>
        <v>-203</v>
      </c>
    </row>
    <row r="26" spans="1:15" x14ac:dyDescent="0.25">
      <c r="A26" s="15"/>
      <c r="B26" s="15" t="s">
        <v>33</v>
      </c>
      <c r="C26" s="50">
        <f t="shared" si="2"/>
        <v>7440</v>
      </c>
      <c r="D26" s="50">
        <v>4100</v>
      </c>
      <c r="E26" s="50">
        <v>3340</v>
      </c>
      <c r="F26" s="34">
        <f t="shared" si="3"/>
        <v>6241</v>
      </c>
      <c r="G26" s="50">
        <v>3442</v>
      </c>
      <c r="H26" s="50">
        <v>2799</v>
      </c>
      <c r="I26" s="27">
        <f t="shared" si="4"/>
        <v>6.3635430565534223</v>
      </c>
      <c r="J26" s="28">
        <f t="shared" si="5"/>
        <v>5.933750404076898</v>
      </c>
      <c r="K26" s="38">
        <f t="shared" si="1"/>
        <v>1199</v>
      </c>
    </row>
    <row r="27" spans="1:15" x14ac:dyDescent="0.25">
      <c r="A27" s="15"/>
      <c r="B27" s="15" t="s">
        <v>34</v>
      </c>
      <c r="C27" s="50">
        <f t="shared" si="2"/>
        <v>31931</v>
      </c>
      <c r="D27" s="50">
        <v>17834</v>
      </c>
      <c r="E27" s="50">
        <v>14097</v>
      </c>
      <c r="F27" s="34">
        <f t="shared" si="3"/>
        <v>23480</v>
      </c>
      <c r="G27" s="50">
        <v>12969</v>
      </c>
      <c r="H27" s="50">
        <v>10511</v>
      </c>
      <c r="I27" s="27">
        <f t="shared" si="4"/>
        <v>27.311060932635396</v>
      </c>
      <c r="J27" s="28">
        <f t="shared" si="5"/>
        <v>22.32406016467322</v>
      </c>
      <c r="K27" s="38">
        <f t="shared" si="1"/>
        <v>8451</v>
      </c>
    </row>
    <row r="28" spans="1:15" x14ac:dyDescent="0.25">
      <c r="A28" s="15"/>
      <c r="B28" s="15" t="s">
        <v>35</v>
      </c>
      <c r="C28" s="50">
        <f t="shared" si="2"/>
        <v>1487</v>
      </c>
      <c r="D28" s="50">
        <v>796</v>
      </c>
      <c r="E28" s="50">
        <v>691</v>
      </c>
      <c r="F28" s="34">
        <f t="shared" si="3"/>
        <v>1114</v>
      </c>
      <c r="G28" s="50">
        <v>607</v>
      </c>
      <c r="H28" s="50">
        <v>507</v>
      </c>
      <c r="I28" s="27">
        <f t="shared" si="4"/>
        <v>1.2718532963837286</v>
      </c>
      <c r="J28" s="28">
        <f t="shared" si="5"/>
        <v>1.0591568578980395</v>
      </c>
      <c r="K28" s="38">
        <f t="shared" si="1"/>
        <v>373</v>
      </c>
    </row>
    <row r="29" spans="1:15" x14ac:dyDescent="0.25">
      <c r="A29" s="15"/>
      <c r="B29" s="15" t="s">
        <v>36</v>
      </c>
      <c r="C29" s="50">
        <f t="shared" si="2"/>
        <v>5253</v>
      </c>
      <c r="D29" s="50">
        <v>3011</v>
      </c>
      <c r="E29" s="50">
        <v>2242</v>
      </c>
      <c r="F29" s="34">
        <f t="shared" si="3"/>
        <v>5522</v>
      </c>
      <c r="G29" s="50">
        <v>3116</v>
      </c>
      <c r="H29" s="50">
        <v>2406</v>
      </c>
      <c r="I29" s="27">
        <f t="shared" si="4"/>
        <v>4.4929693113004205</v>
      </c>
      <c r="J29" s="28">
        <f t="shared" si="5"/>
        <v>5.2501473692217004</v>
      </c>
      <c r="K29" s="38">
        <f t="shared" si="1"/>
        <v>-269</v>
      </c>
    </row>
    <row r="30" spans="1:15" x14ac:dyDescent="0.25">
      <c r="A30" s="15"/>
      <c r="B30" s="15" t="s">
        <v>37</v>
      </c>
      <c r="C30" s="50">
        <f t="shared" si="2"/>
        <v>4753</v>
      </c>
      <c r="D30" s="50">
        <v>2691</v>
      </c>
      <c r="E30" s="50">
        <v>2062</v>
      </c>
      <c r="F30" s="34">
        <f t="shared" si="3"/>
        <v>5470</v>
      </c>
      <c r="G30" s="50">
        <v>3116</v>
      </c>
      <c r="H30" s="50">
        <v>2354</v>
      </c>
      <c r="I30" s="27">
        <f t="shared" si="4"/>
        <v>4.0653118478223682</v>
      </c>
      <c r="J30" s="28">
        <f t="shared" si="5"/>
        <v>5.2007073722641612</v>
      </c>
      <c r="K30" s="38">
        <f t="shared" si="1"/>
        <v>-717</v>
      </c>
    </row>
    <row r="31" spans="1:15" x14ac:dyDescent="0.25">
      <c r="A31" s="15"/>
      <c r="B31" s="15" t="s">
        <v>38</v>
      </c>
      <c r="C31" s="50">
        <f t="shared" si="2"/>
        <v>454</v>
      </c>
      <c r="D31" s="50">
        <v>253</v>
      </c>
      <c r="E31" s="50">
        <v>201</v>
      </c>
      <c r="F31" s="34">
        <f t="shared" si="3"/>
        <v>586</v>
      </c>
      <c r="G31" s="50">
        <v>337</v>
      </c>
      <c r="H31" s="50">
        <v>249</v>
      </c>
      <c r="I31" s="27">
        <f t="shared" si="4"/>
        <v>0.38831297683807181</v>
      </c>
      <c r="J31" s="28">
        <f t="shared" si="5"/>
        <v>0.55715073494457013</v>
      </c>
      <c r="K31" s="38">
        <f t="shared" si="1"/>
        <v>-132</v>
      </c>
    </row>
    <row r="32" spans="1:15" ht="9" customHeight="1" thickBot="1" x14ac:dyDescent="0.3">
      <c r="A32" s="22"/>
      <c r="B32" s="22"/>
      <c r="C32" s="30"/>
      <c r="D32" s="30"/>
      <c r="E32" s="30"/>
      <c r="F32" s="30"/>
      <c r="G32" s="30"/>
      <c r="H32" s="30"/>
      <c r="I32" s="30"/>
      <c r="J32" s="30"/>
      <c r="K32" s="30"/>
      <c r="L32" s="29"/>
    </row>
    <row r="33" spans="1:11" ht="9" customHeight="1" x14ac:dyDescent="0.25">
      <c r="A33" s="15"/>
      <c r="B33" s="15"/>
      <c r="C33" s="26"/>
      <c r="D33" s="26"/>
      <c r="E33" s="26"/>
      <c r="F33" s="26"/>
      <c r="G33" s="26"/>
      <c r="H33" s="26"/>
      <c r="I33" s="26"/>
      <c r="J33" s="29"/>
    </row>
    <row r="34" spans="1:11" ht="12.75" customHeight="1" x14ac:dyDescent="0.25">
      <c r="A34" s="13" t="s">
        <v>4</v>
      </c>
      <c r="B34" s="102" t="s">
        <v>94</v>
      </c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 x14ac:dyDescent="0.25">
      <c r="A35" s="15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 x14ac:dyDescent="0.25">
      <c r="A36" s="15" t="s">
        <v>5</v>
      </c>
      <c r="B36" s="102" t="s">
        <v>95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2.75" customHeight="1" x14ac:dyDescent="0.25">
      <c r="A37" s="15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.75" customHeight="1" x14ac:dyDescent="0.25">
      <c r="A38" s="15"/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12.75" customHeight="1" x14ac:dyDescent="0.25">
      <c r="A39" s="31"/>
      <c r="B39" s="14"/>
      <c r="C39" s="14"/>
      <c r="D39" s="14"/>
      <c r="E39" s="14"/>
      <c r="F39" s="14"/>
      <c r="G39" s="14"/>
      <c r="H39" s="14"/>
      <c r="I39" s="14"/>
      <c r="J39" s="14"/>
    </row>
    <row r="43" spans="1:11" ht="15.75" thickBot="1" x14ac:dyDescent="0.3">
      <c r="B43" t="s">
        <v>8</v>
      </c>
    </row>
    <row r="44" spans="1:11" ht="15.75" thickBot="1" x14ac:dyDescent="0.3">
      <c r="B44" s="5">
        <v>2015</v>
      </c>
      <c r="C44" s="5">
        <v>2016</v>
      </c>
      <c r="D44" s="5">
        <v>2017</v>
      </c>
      <c r="E44" s="5">
        <v>2018</v>
      </c>
      <c r="F44" s="5"/>
      <c r="G44" s="5">
        <v>2019</v>
      </c>
      <c r="H44" s="5">
        <v>2020</v>
      </c>
      <c r="I44" s="5">
        <v>2021</v>
      </c>
    </row>
    <row r="45" spans="1:11" x14ac:dyDescent="0.25">
      <c r="H45">
        <v>107771978</v>
      </c>
      <c r="I45">
        <v>110198654</v>
      </c>
      <c r="J45" t="s">
        <v>56</v>
      </c>
    </row>
    <row r="46" spans="1:11" x14ac:dyDescent="0.25">
      <c r="B46" s="8">
        <v>12859211</v>
      </c>
      <c r="C46" s="8">
        <v>13066832</v>
      </c>
      <c r="D46" s="8">
        <v>13264805</v>
      </c>
      <c r="E46" s="8">
        <v>13453701</v>
      </c>
      <c r="F46" s="8"/>
      <c r="G46" s="8">
        <v>13633497</v>
      </c>
      <c r="H46" s="8">
        <f>SUM(H47:H63)</f>
        <v>13804656</v>
      </c>
      <c r="I46" s="8">
        <f>SUM(I47:I63)</f>
        <v>13966223</v>
      </c>
      <c r="J46" t="s">
        <v>57</v>
      </c>
    </row>
    <row r="47" spans="1:11" x14ac:dyDescent="0.25">
      <c r="G47" s="15" t="s">
        <v>22</v>
      </c>
      <c r="H47">
        <v>1659171</v>
      </c>
      <c r="I47">
        <v>1670236</v>
      </c>
    </row>
    <row r="48" spans="1:11" x14ac:dyDescent="0.25">
      <c r="G48" s="15" t="s">
        <v>23</v>
      </c>
      <c r="H48">
        <v>621292</v>
      </c>
      <c r="I48">
        <v>626337</v>
      </c>
    </row>
    <row r="49" spans="7:9" x14ac:dyDescent="0.25">
      <c r="G49" s="15" t="s">
        <v>24</v>
      </c>
      <c r="H49">
        <v>636947</v>
      </c>
      <c r="I49">
        <v>646773</v>
      </c>
    </row>
    <row r="50" spans="7:9" x14ac:dyDescent="0.25">
      <c r="G50" s="15" t="s">
        <v>25</v>
      </c>
      <c r="H50">
        <v>374431</v>
      </c>
      <c r="I50">
        <v>375218</v>
      </c>
    </row>
    <row r="51" spans="7:9" x14ac:dyDescent="0.25">
      <c r="G51" s="15" t="s">
        <v>26</v>
      </c>
      <c r="H51">
        <v>444211</v>
      </c>
      <c r="I51">
        <v>455743</v>
      </c>
    </row>
    <row r="52" spans="7:9" x14ac:dyDescent="0.25">
      <c r="G52" s="15" t="s">
        <v>27</v>
      </c>
      <c r="H52">
        <v>1886920</v>
      </c>
      <c r="I52">
        <v>1904097</v>
      </c>
    </row>
    <row r="53" spans="7:9" x14ac:dyDescent="0.25">
      <c r="G53" s="15" t="s">
        <v>28</v>
      </c>
      <c r="H53">
        <v>476108</v>
      </c>
      <c r="I53">
        <v>480081</v>
      </c>
    </row>
    <row r="54" spans="7:9" x14ac:dyDescent="0.25">
      <c r="G54" s="15" t="s">
        <v>29</v>
      </c>
      <c r="H54">
        <v>545540</v>
      </c>
      <c r="I54">
        <v>552738</v>
      </c>
    </row>
    <row r="55" spans="7:9" x14ac:dyDescent="0.25">
      <c r="G55" s="15" t="s">
        <v>30</v>
      </c>
      <c r="H55">
        <v>249774</v>
      </c>
      <c r="I55">
        <v>249838</v>
      </c>
    </row>
    <row r="56" spans="7:9" x14ac:dyDescent="0.25">
      <c r="G56" s="15" t="s">
        <v>31</v>
      </c>
      <c r="H56">
        <v>741227</v>
      </c>
      <c r="I56">
        <v>755461</v>
      </c>
    </row>
    <row r="57" spans="7:9" x14ac:dyDescent="0.25">
      <c r="G57" s="15" t="s">
        <v>32</v>
      </c>
      <c r="H57">
        <v>433585</v>
      </c>
      <c r="I57">
        <v>435932</v>
      </c>
    </row>
    <row r="58" spans="7:9" x14ac:dyDescent="0.25">
      <c r="G58" s="15" t="s">
        <v>33</v>
      </c>
      <c r="H58">
        <v>836915</v>
      </c>
      <c r="I58">
        <v>852178</v>
      </c>
    </row>
    <row r="59" spans="7:9" x14ac:dyDescent="0.25">
      <c r="G59" s="15" t="s">
        <v>34</v>
      </c>
      <c r="H59">
        <v>3080813</v>
      </c>
      <c r="I59">
        <v>3102433</v>
      </c>
    </row>
    <row r="60" spans="7:9" x14ac:dyDescent="0.25">
      <c r="G60" s="15" t="s">
        <v>35</v>
      </c>
      <c r="H60">
        <v>122886</v>
      </c>
      <c r="I60">
        <v>123031</v>
      </c>
    </row>
    <row r="61" spans="7:9" x14ac:dyDescent="0.25">
      <c r="G61" s="15" t="s">
        <v>36</v>
      </c>
      <c r="H61">
        <v>972071</v>
      </c>
      <c r="I61">
        <v>1007293</v>
      </c>
    </row>
    <row r="62" spans="7:9" x14ac:dyDescent="0.25">
      <c r="G62" s="15" t="s">
        <v>37</v>
      </c>
      <c r="H62">
        <v>657446</v>
      </c>
      <c r="I62">
        <v>663395</v>
      </c>
    </row>
    <row r="63" spans="7:9" x14ac:dyDescent="0.25">
      <c r="G63" s="15" t="s">
        <v>38</v>
      </c>
      <c r="H63">
        <v>65319</v>
      </c>
      <c r="I63">
        <v>65439</v>
      </c>
    </row>
    <row r="67" spans="2:4" x14ac:dyDescent="0.25">
      <c r="B67" s="15"/>
      <c r="C67" t="s">
        <v>96</v>
      </c>
      <c r="D67" s="59" t="s">
        <v>91</v>
      </c>
    </row>
    <row r="68" spans="2:4" x14ac:dyDescent="0.25">
      <c r="B68" s="15" t="s">
        <v>38</v>
      </c>
      <c r="C68" s="28">
        <v>0.55715073494457013</v>
      </c>
      <c r="D68" s="27">
        <v>0.38831297683807181</v>
      </c>
    </row>
    <row r="69" spans="2:4" x14ac:dyDescent="0.25">
      <c r="B69" s="15" t="s">
        <v>35</v>
      </c>
      <c r="C69" s="28">
        <v>1.0591568578980395</v>
      </c>
      <c r="D69" s="27">
        <v>1.2718532963837286</v>
      </c>
    </row>
    <row r="70" spans="2:4" x14ac:dyDescent="0.25">
      <c r="B70" s="15" t="s">
        <v>30</v>
      </c>
      <c r="C70" s="28">
        <v>1.9338644963775693</v>
      </c>
      <c r="D70" s="27">
        <v>1.3283040815628315</v>
      </c>
    </row>
    <row r="71" spans="2:4" x14ac:dyDescent="0.25">
      <c r="B71" s="15" t="s">
        <v>26</v>
      </c>
      <c r="C71" s="28">
        <v>2.743919831143395</v>
      </c>
      <c r="D71" s="27">
        <v>1.9578158678025248</v>
      </c>
    </row>
    <row r="72" spans="2:4" x14ac:dyDescent="0.25">
      <c r="B72" s="15" t="s">
        <v>25</v>
      </c>
      <c r="C72" s="28">
        <v>3.0662305805396568</v>
      </c>
      <c r="D72" s="27">
        <v>2.0048581887851107</v>
      </c>
    </row>
    <row r="73" spans="2:4" x14ac:dyDescent="0.25">
      <c r="B73" s="15" t="s">
        <v>32</v>
      </c>
      <c r="C73" s="28">
        <v>2.9169598204947804</v>
      </c>
      <c r="D73" s="27">
        <v>2.4504772657292415</v>
      </c>
    </row>
    <row r="74" spans="2:4" x14ac:dyDescent="0.25">
      <c r="B74" s="15" t="s">
        <v>31</v>
      </c>
      <c r="C74" s="28">
        <v>5.0504858430470252</v>
      </c>
      <c r="D74" s="27">
        <v>3.5119230900817677</v>
      </c>
    </row>
    <row r="75" spans="2:4" x14ac:dyDescent="0.25">
      <c r="B75" s="15" t="s">
        <v>24</v>
      </c>
      <c r="C75" s="28">
        <v>4.2309228165585955</v>
      </c>
      <c r="D75" s="27">
        <v>3.5435697423791441</v>
      </c>
    </row>
    <row r="76" spans="2:4" x14ac:dyDescent="0.25">
      <c r="B76" s="15" t="s">
        <v>28</v>
      </c>
      <c r="C76" s="28">
        <v>4.1177812850596132</v>
      </c>
      <c r="D76" s="27">
        <v>3.8472065414485614</v>
      </c>
    </row>
    <row r="77" spans="2:4" x14ac:dyDescent="0.25">
      <c r="B77" s="15" t="s">
        <v>29</v>
      </c>
      <c r="C77" s="28">
        <v>3.6804274658198479</v>
      </c>
      <c r="D77" s="27">
        <v>3.9447124431215572</v>
      </c>
    </row>
    <row r="78" spans="2:4" x14ac:dyDescent="0.25">
      <c r="B78" s="15" t="s">
        <v>37</v>
      </c>
      <c r="C78" s="28">
        <v>5.2007073722641612</v>
      </c>
      <c r="D78" s="27">
        <v>4.0653118478223682</v>
      </c>
    </row>
    <row r="79" spans="2:4" x14ac:dyDescent="0.25">
      <c r="B79" s="15" t="s">
        <v>36</v>
      </c>
      <c r="C79" s="28">
        <v>5.2501473692217004</v>
      </c>
      <c r="D79" s="27">
        <v>4.4929693113004205</v>
      </c>
    </row>
    <row r="80" spans="2:4" x14ac:dyDescent="0.25">
      <c r="B80" s="15" t="s">
        <v>23</v>
      </c>
      <c r="C80" s="28">
        <v>4.8527258552168702</v>
      </c>
      <c r="D80" s="27">
        <v>5.290978138150467</v>
      </c>
    </row>
    <row r="81" spans="2:5" x14ac:dyDescent="0.25">
      <c r="B81" s="15" t="s">
        <v>33</v>
      </c>
      <c r="C81" s="28">
        <v>5.933750404076898</v>
      </c>
      <c r="D81" s="27">
        <v>6.3635430565534223</v>
      </c>
    </row>
    <row r="82" spans="2:5" x14ac:dyDescent="0.25">
      <c r="B82" s="15" t="s">
        <v>22</v>
      </c>
      <c r="C82" s="28">
        <v>12.137519253075739</v>
      </c>
      <c r="D82" s="27">
        <v>9.127920900475555</v>
      </c>
    </row>
    <row r="83" spans="2:5" x14ac:dyDescent="0.25">
      <c r="B83" s="15" t="s">
        <v>27</v>
      </c>
      <c r="C83" s="28">
        <v>14.944189849588316</v>
      </c>
      <c r="D83" s="27">
        <v>19.099182318929831</v>
      </c>
    </row>
    <row r="84" spans="2:5" x14ac:dyDescent="0.25">
      <c r="B84" s="15" t="s">
        <v>34</v>
      </c>
      <c r="C84" s="28">
        <v>22.32406016467322</v>
      </c>
      <c r="D84" s="27">
        <v>27.311060932635396</v>
      </c>
    </row>
    <row r="89" spans="2:5" x14ac:dyDescent="0.25">
      <c r="B89" s="15"/>
      <c r="E89" s="34"/>
    </row>
    <row r="90" spans="2:5" x14ac:dyDescent="0.25">
      <c r="B90" s="15"/>
      <c r="E90" s="34"/>
    </row>
    <row r="91" spans="2:5" x14ac:dyDescent="0.25">
      <c r="B91" s="15"/>
      <c r="E91" s="34"/>
    </row>
    <row r="92" spans="2:5" x14ac:dyDescent="0.25">
      <c r="B92" s="15"/>
      <c r="E92" s="34"/>
    </row>
    <row r="93" spans="2:5" x14ac:dyDescent="0.25">
      <c r="B93" s="15"/>
      <c r="E93" s="34"/>
    </row>
    <row r="94" spans="2:5" x14ac:dyDescent="0.25">
      <c r="B94" s="15"/>
      <c r="E94" s="34"/>
    </row>
    <row r="95" spans="2:5" x14ac:dyDescent="0.25">
      <c r="B95" s="15"/>
      <c r="E95" s="34"/>
    </row>
    <row r="96" spans="2:5" x14ac:dyDescent="0.25">
      <c r="B96" s="15"/>
      <c r="E96" s="34"/>
    </row>
    <row r="97" spans="2:5" x14ac:dyDescent="0.25">
      <c r="B97" s="15"/>
      <c r="E97" s="34"/>
    </row>
    <row r="98" spans="2:5" x14ac:dyDescent="0.25">
      <c r="B98" s="15"/>
      <c r="E98" s="34"/>
    </row>
    <row r="99" spans="2:5" x14ac:dyDescent="0.25">
      <c r="B99" s="15"/>
      <c r="E99" s="34"/>
    </row>
    <row r="100" spans="2:5" x14ac:dyDescent="0.25">
      <c r="B100" s="15"/>
      <c r="E100" s="34"/>
    </row>
    <row r="101" spans="2:5" x14ac:dyDescent="0.25">
      <c r="B101" s="15"/>
      <c r="E101" s="34"/>
    </row>
    <row r="102" spans="2:5" x14ac:dyDescent="0.25">
      <c r="B102" s="15"/>
      <c r="E102" s="34"/>
    </row>
    <row r="103" spans="2:5" x14ac:dyDescent="0.25">
      <c r="B103" s="15"/>
      <c r="E103" s="34"/>
    </row>
    <row r="104" spans="2:5" x14ac:dyDescent="0.25">
      <c r="B104" s="15"/>
      <c r="E104" s="34"/>
    </row>
    <row r="105" spans="2:5" x14ac:dyDescent="0.25">
      <c r="B105" s="15"/>
      <c r="E105" s="34"/>
    </row>
  </sheetData>
  <sortState xmlns:xlrd2="http://schemas.microsoft.com/office/spreadsheetml/2017/richdata2" ref="D68:E84">
    <sortCondition ref="D68:D84"/>
  </sortState>
  <mergeCells count="10">
    <mergeCell ref="A4:K4"/>
    <mergeCell ref="K6:K10"/>
    <mergeCell ref="I7:J7"/>
    <mergeCell ref="B34:K35"/>
    <mergeCell ref="B36:K38"/>
    <mergeCell ref="A8:B9"/>
    <mergeCell ref="F8:H8"/>
    <mergeCell ref="C8:E8"/>
    <mergeCell ref="I9:J9"/>
    <mergeCell ref="C7:H7"/>
  </mergeCells>
  <phoneticPr fontId="6" type="noConversion"/>
  <pageMargins left="0.78740157480314965" right="0.59055118110236227" top="0.39370078740157483" bottom="0.74803149606299213" header="0.31496062992125984" footer="0.31496062992125984"/>
  <pageSetup paperSize="9" scale="73" orientation="landscape" r:id="rId1"/>
  <rowBreaks count="1" manualBreakCount="1">
    <brk id="38" max="10" man="1"/>
  </rowBreaks>
  <ignoredErrors>
    <ignoredError sqref="F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F5BC-D403-4BFB-8CCE-E1D20E831870}">
  <dimension ref="A4:I52"/>
  <sheetViews>
    <sheetView tabSelected="1" topLeftCell="A24" zoomScaleNormal="100" workbookViewId="0">
      <selection activeCell="J35" sqref="J35"/>
    </sheetView>
  </sheetViews>
  <sheetFormatPr defaultRowHeight="15" x14ac:dyDescent="0.25"/>
  <cols>
    <col min="1" max="1" width="11.28515625" bestFit="1" customWidth="1"/>
    <col min="2" max="2" width="27.42578125" customWidth="1"/>
    <col min="3" max="4" width="25" customWidth="1"/>
    <col min="5" max="5" width="28.140625" customWidth="1"/>
    <col min="6" max="6" width="14.85546875" customWidth="1"/>
    <col min="7" max="12" width="13" customWidth="1"/>
  </cols>
  <sheetData>
    <row r="4" spans="1:9" ht="34.5" customHeight="1" x14ac:dyDescent="0.25">
      <c r="A4" s="103" t="s">
        <v>141</v>
      </c>
      <c r="B4" s="103"/>
      <c r="C4" s="103"/>
      <c r="D4" s="103"/>
      <c r="E4" s="103"/>
      <c r="F4" s="36"/>
      <c r="G4" s="36"/>
      <c r="H4" s="36"/>
      <c r="I4" s="36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77"/>
      <c r="D6" s="77"/>
      <c r="E6" s="77"/>
      <c r="F6" s="32"/>
    </row>
    <row r="7" spans="1:9" ht="15" customHeight="1" x14ac:dyDescent="0.25">
      <c r="A7" s="107" t="s">
        <v>40</v>
      </c>
      <c r="B7" s="107"/>
      <c r="C7" s="109" t="s">
        <v>0</v>
      </c>
      <c r="D7" s="109" t="s">
        <v>39</v>
      </c>
      <c r="E7" s="109" t="s">
        <v>41</v>
      </c>
    </row>
    <row r="8" spans="1:9" ht="15" customHeight="1" x14ac:dyDescent="0.25">
      <c r="A8" s="107"/>
      <c r="B8" s="107"/>
      <c r="C8" s="110"/>
      <c r="D8" s="110"/>
      <c r="E8" s="110"/>
    </row>
    <row r="9" spans="1:9" ht="7.5" customHeight="1" thickBot="1" x14ac:dyDescent="0.3">
      <c r="A9" s="40"/>
      <c r="B9" s="40"/>
      <c r="C9" s="42"/>
      <c r="D9" s="42"/>
      <c r="E9" s="42"/>
    </row>
    <row r="10" spans="1:9" ht="9" customHeight="1" thickTop="1" x14ac:dyDescent="0.25">
      <c r="A10" s="23"/>
      <c r="B10" s="23"/>
      <c r="C10" s="24"/>
      <c r="D10" s="24"/>
      <c r="E10" s="24"/>
    </row>
    <row r="11" spans="1:9" x14ac:dyDescent="0.25">
      <c r="A11" s="15"/>
      <c r="B11" s="15" t="s">
        <v>42</v>
      </c>
      <c r="C11" s="34">
        <f>SUM(C13:C24)</f>
        <v>116916</v>
      </c>
      <c r="D11" s="27">
        <f>SUM(D13:D24)</f>
        <v>99.999999999999986</v>
      </c>
      <c r="E11" s="38">
        <f>C11/365</f>
        <v>320.31780821917806</v>
      </c>
    </row>
    <row r="12" spans="1:9" x14ac:dyDescent="0.25">
      <c r="A12" s="15"/>
      <c r="B12" s="15"/>
      <c r="C12" s="34"/>
      <c r="D12" s="27"/>
      <c r="E12" s="38"/>
    </row>
    <row r="13" spans="1:9" x14ac:dyDescent="0.25">
      <c r="A13" s="15"/>
      <c r="B13" s="15" t="s">
        <v>43</v>
      </c>
      <c r="C13" s="34">
        <v>7892</v>
      </c>
      <c r="D13" s="27">
        <f>(C13/$C$11)*100</f>
        <v>6.7501454035375827</v>
      </c>
      <c r="E13" s="38">
        <f>C13/31</f>
        <v>254.58064516129033</v>
      </c>
    </row>
    <row r="14" spans="1:9" x14ac:dyDescent="0.25">
      <c r="A14" s="15"/>
      <c r="B14" s="15" t="s">
        <v>44</v>
      </c>
      <c r="C14" s="34">
        <v>7305</v>
      </c>
      <c r="D14" s="27">
        <f t="shared" ref="D14:D24" si="0">(C14/$C$11)*100</f>
        <v>6.248075541414349</v>
      </c>
      <c r="E14" s="38">
        <f>C14/28</f>
        <v>260.89285714285717</v>
      </c>
    </row>
    <row r="15" spans="1:9" x14ac:dyDescent="0.25">
      <c r="A15" s="15"/>
      <c r="B15" s="15" t="s">
        <v>45</v>
      </c>
      <c r="C15" s="34">
        <v>10990</v>
      </c>
      <c r="D15" s="27">
        <f t="shared" si="0"/>
        <v>9.3999110472475973</v>
      </c>
      <c r="E15" s="38">
        <f>C15/31</f>
        <v>354.51612903225805</v>
      </c>
    </row>
    <row r="16" spans="1:9" x14ac:dyDescent="0.25">
      <c r="A16" s="15"/>
      <c r="B16" s="15" t="s">
        <v>46</v>
      </c>
      <c r="C16" s="34">
        <v>13352</v>
      </c>
      <c r="D16" s="27">
        <f t="shared" si="0"/>
        <v>11.420164904717916</v>
      </c>
      <c r="E16" s="38">
        <f>C16/30</f>
        <v>445.06666666666666</v>
      </c>
    </row>
    <row r="17" spans="1:9" x14ac:dyDescent="0.25">
      <c r="A17" s="15"/>
      <c r="B17" s="15" t="s">
        <v>47</v>
      </c>
      <c r="C17" s="34">
        <v>10115</v>
      </c>
      <c r="D17" s="27">
        <f t="shared" si="0"/>
        <v>8.6515104861610048</v>
      </c>
      <c r="E17" s="38">
        <f t="shared" ref="E17:E24" si="1">C17/31</f>
        <v>326.29032258064518</v>
      </c>
    </row>
    <row r="18" spans="1:9" x14ac:dyDescent="0.25">
      <c r="A18" s="15"/>
      <c r="B18" s="15" t="s">
        <v>48</v>
      </c>
      <c r="C18" s="34">
        <v>8179</v>
      </c>
      <c r="D18" s="27">
        <f t="shared" si="0"/>
        <v>6.9956207875739844</v>
      </c>
      <c r="E18" s="38">
        <f>C18/30</f>
        <v>272.63333333333333</v>
      </c>
    </row>
    <row r="19" spans="1:9" x14ac:dyDescent="0.25">
      <c r="A19" s="15"/>
      <c r="B19" s="15" t="s">
        <v>49</v>
      </c>
      <c r="C19" s="34">
        <v>9251</v>
      </c>
      <c r="D19" s="27">
        <f t="shared" si="0"/>
        <v>7.9125183892709297</v>
      </c>
      <c r="E19" s="38">
        <f t="shared" si="1"/>
        <v>298.41935483870969</v>
      </c>
    </row>
    <row r="20" spans="1:9" x14ac:dyDescent="0.25">
      <c r="A20" s="15"/>
      <c r="B20" s="15" t="s">
        <v>50</v>
      </c>
      <c r="C20" s="34">
        <v>12958</v>
      </c>
      <c r="D20" s="27">
        <f t="shared" si="0"/>
        <v>11.083170823497211</v>
      </c>
      <c r="E20" s="38">
        <f t="shared" si="1"/>
        <v>418</v>
      </c>
    </row>
    <row r="21" spans="1:9" x14ac:dyDescent="0.25">
      <c r="A21" s="15"/>
      <c r="B21" s="15" t="s">
        <v>51</v>
      </c>
      <c r="C21" s="34">
        <v>13603</v>
      </c>
      <c r="D21" s="27">
        <f t="shared" si="0"/>
        <v>11.6348489513839</v>
      </c>
      <c r="E21" s="38">
        <f>C21/30</f>
        <v>453.43333333333334</v>
      </c>
    </row>
    <row r="22" spans="1:9" x14ac:dyDescent="0.25">
      <c r="A22" s="15"/>
      <c r="B22" s="15" t="s">
        <v>52</v>
      </c>
      <c r="C22" s="34">
        <v>8950</v>
      </c>
      <c r="D22" s="27">
        <f t="shared" si="0"/>
        <v>7.6550685962571414</v>
      </c>
      <c r="E22" s="38">
        <f>C22/31</f>
        <v>288.70967741935482</v>
      </c>
    </row>
    <row r="23" spans="1:9" x14ac:dyDescent="0.25">
      <c r="A23" s="15"/>
      <c r="B23" s="15" t="s">
        <v>53</v>
      </c>
      <c r="C23" s="34">
        <v>7082</v>
      </c>
      <c r="D23" s="27">
        <f t="shared" si="0"/>
        <v>6.057340312703138</v>
      </c>
      <c r="E23" s="38">
        <f>C23/30</f>
        <v>236.06666666666666</v>
      </c>
    </row>
    <row r="24" spans="1:9" x14ac:dyDescent="0.25">
      <c r="A24" s="15"/>
      <c r="B24" s="15" t="s">
        <v>54</v>
      </c>
      <c r="C24" s="34">
        <v>7239</v>
      </c>
      <c r="D24" s="27">
        <f t="shared" si="0"/>
        <v>6.191624756235246</v>
      </c>
      <c r="E24" s="38">
        <f t="shared" si="1"/>
        <v>233.51612903225808</v>
      </c>
    </row>
    <row r="25" spans="1:9" ht="9" customHeight="1" thickBot="1" x14ac:dyDescent="0.3">
      <c r="A25" s="22"/>
      <c r="B25" s="22"/>
      <c r="C25" s="30"/>
      <c r="D25" s="30"/>
      <c r="E25" s="30"/>
      <c r="F25" s="29"/>
    </row>
    <row r="26" spans="1:9" ht="9" customHeight="1" x14ac:dyDescent="0.25">
      <c r="A26" s="15"/>
      <c r="B26" s="15"/>
      <c r="C26" s="26"/>
      <c r="D26" s="26"/>
      <c r="E26" s="26"/>
      <c r="F26" s="26"/>
      <c r="G26" s="26"/>
      <c r="H26" s="26"/>
      <c r="I26" s="29"/>
    </row>
    <row r="27" spans="1:9" ht="12.75" customHeight="1" x14ac:dyDescent="0.25">
      <c r="A27" s="13" t="s">
        <v>4</v>
      </c>
      <c r="B27" s="102" t="s">
        <v>94</v>
      </c>
      <c r="C27" s="102"/>
      <c r="D27" s="102"/>
      <c r="E27" s="102"/>
      <c r="F27" s="33"/>
      <c r="G27" s="33"/>
      <c r="H27" s="33"/>
      <c r="I27" s="33"/>
    </row>
    <row r="28" spans="1:9" ht="12.75" customHeight="1" x14ac:dyDescent="0.25">
      <c r="A28" s="15"/>
      <c r="B28" s="102"/>
      <c r="C28" s="102"/>
      <c r="D28" s="102"/>
      <c r="E28" s="102"/>
      <c r="F28" s="33"/>
      <c r="G28" s="33"/>
      <c r="H28" s="33"/>
      <c r="I28" s="33"/>
    </row>
    <row r="29" spans="1:9" ht="12.75" customHeight="1" x14ac:dyDescent="0.25">
      <c r="A29" s="15" t="s">
        <v>5</v>
      </c>
      <c r="B29" s="111" t="s">
        <v>55</v>
      </c>
      <c r="C29" s="111"/>
      <c r="D29" s="111"/>
      <c r="E29" s="111"/>
      <c r="F29" s="80"/>
      <c r="G29" s="80"/>
      <c r="H29" s="80"/>
      <c r="I29" s="33"/>
    </row>
    <row r="30" spans="1:9" ht="12.75" customHeight="1" x14ac:dyDescent="0.25">
      <c r="A30" s="31"/>
      <c r="B30" s="14"/>
      <c r="C30" s="14"/>
      <c r="D30" s="14"/>
      <c r="E30" s="14"/>
      <c r="F30" s="14"/>
      <c r="G30" s="14"/>
      <c r="H30" s="14"/>
      <c r="I30" s="14"/>
    </row>
    <row r="34" spans="1:8" ht="15.75" thickBot="1" x14ac:dyDescent="0.3">
      <c r="A34" t="s">
        <v>8</v>
      </c>
    </row>
    <row r="35" spans="1:8" ht="15.75" thickBot="1" x14ac:dyDescent="0.3">
      <c r="A35" s="5">
        <v>2015</v>
      </c>
      <c r="B35" s="5">
        <v>2016</v>
      </c>
      <c r="C35" s="5">
        <v>2017</v>
      </c>
      <c r="D35" s="5">
        <v>2018</v>
      </c>
      <c r="E35" s="5">
        <v>2019</v>
      </c>
      <c r="F35" s="5">
        <v>2020</v>
      </c>
      <c r="G35" s="5">
        <v>2021</v>
      </c>
    </row>
    <row r="36" spans="1:8" x14ac:dyDescent="0.25">
      <c r="A36" s="8">
        <v>12859211</v>
      </c>
      <c r="B36" s="8">
        <v>13066832</v>
      </c>
      <c r="C36" s="8">
        <v>13264805</v>
      </c>
      <c r="D36" s="8">
        <v>13453701</v>
      </c>
      <c r="E36" s="8">
        <v>13633497</v>
      </c>
      <c r="F36" s="8">
        <v>13804656</v>
      </c>
      <c r="G36" s="8">
        <v>13966223</v>
      </c>
      <c r="H36" t="s">
        <v>57</v>
      </c>
    </row>
    <row r="37" spans="1:8" x14ac:dyDescent="0.25">
      <c r="F37">
        <v>108771978</v>
      </c>
      <c r="G37">
        <v>110198654</v>
      </c>
      <c r="H37" t="s">
        <v>56</v>
      </c>
    </row>
    <row r="40" spans="1:8" x14ac:dyDescent="0.25">
      <c r="C40" t="s">
        <v>0</v>
      </c>
      <c r="D40" t="s">
        <v>41</v>
      </c>
    </row>
    <row r="41" spans="1:8" x14ac:dyDescent="0.25">
      <c r="B41" s="15" t="s">
        <v>77</v>
      </c>
      <c r="C41" s="34">
        <v>7892</v>
      </c>
      <c r="D41" s="38">
        <v>254.58064516129033</v>
      </c>
    </row>
    <row r="42" spans="1:8" x14ac:dyDescent="0.25">
      <c r="B42" s="15" t="s">
        <v>78</v>
      </c>
      <c r="C42" s="34">
        <v>7305</v>
      </c>
      <c r="D42" s="38">
        <v>260.89285714285717</v>
      </c>
    </row>
    <row r="43" spans="1:8" x14ac:dyDescent="0.25">
      <c r="B43" s="15" t="s">
        <v>79</v>
      </c>
      <c r="C43" s="34">
        <v>10990</v>
      </c>
      <c r="D43" s="38">
        <v>354.51612903225805</v>
      </c>
    </row>
    <row r="44" spans="1:8" x14ac:dyDescent="0.25">
      <c r="B44" s="15" t="s">
        <v>80</v>
      </c>
      <c r="C44" s="34">
        <v>13352</v>
      </c>
      <c r="D44" s="38">
        <v>445.06666666666666</v>
      </c>
    </row>
    <row r="45" spans="1:8" x14ac:dyDescent="0.25">
      <c r="B45" s="15" t="s">
        <v>47</v>
      </c>
      <c r="C45" s="34">
        <v>10115</v>
      </c>
      <c r="D45" s="38">
        <v>326.29032258064518</v>
      </c>
    </row>
    <row r="46" spans="1:8" x14ac:dyDescent="0.25">
      <c r="B46" s="15" t="s">
        <v>81</v>
      </c>
      <c r="C46" s="34">
        <v>8179</v>
      </c>
      <c r="D46" s="38">
        <v>272.63333333333333</v>
      </c>
    </row>
    <row r="47" spans="1:8" x14ac:dyDescent="0.25">
      <c r="B47" s="15" t="s">
        <v>82</v>
      </c>
      <c r="C47" s="34">
        <v>9251</v>
      </c>
      <c r="D47" s="38">
        <v>298.41935483870969</v>
      </c>
    </row>
    <row r="48" spans="1:8" x14ac:dyDescent="0.25">
      <c r="B48" s="15" t="s">
        <v>83</v>
      </c>
      <c r="C48" s="34">
        <v>12958</v>
      </c>
      <c r="D48" s="38">
        <v>418</v>
      </c>
    </row>
    <row r="49" spans="2:4" x14ac:dyDescent="0.25">
      <c r="B49" s="15" t="s">
        <v>84</v>
      </c>
      <c r="C49" s="34">
        <v>13603</v>
      </c>
      <c r="D49" s="38">
        <v>453.43333333333334</v>
      </c>
    </row>
    <row r="50" spans="2:4" x14ac:dyDescent="0.25">
      <c r="B50" s="15" t="s">
        <v>85</v>
      </c>
      <c r="C50" s="34">
        <v>8950</v>
      </c>
      <c r="D50" s="38">
        <v>288.70967741935482</v>
      </c>
    </row>
    <row r="51" spans="2:4" x14ac:dyDescent="0.25">
      <c r="B51" s="15" t="s">
        <v>86</v>
      </c>
      <c r="C51" s="34">
        <v>7082</v>
      </c>
      <c r="D51" s="38">
        <v>236.06666666666666</v>
      </c>
    </row>
    <row r="52" spans="2:4" x14ac:dyDescent="0.25">
      <c r="B52" s="15" t="s">
        <v>87</v>
      </c>
      <c r="C52" s="34">
        <v>7239</v>
      </c>
      <c r="D52" s="38">
        <v>233.51612903225808</v>
      </c>
    </row>
  </sheetData>
  <mergeCells count="7">
    <mergeCell ref="A7:B8"/>
    <mergeCell ref="E7:E8"/>
    <mergeCell ref="A4:E4"/>
    <mergeCell ref="B27:E28"/>
    <mergeCell ref="B29:E29"/>
    <mergeCell ref="C7:C8"/>
    <mergeCell ref="D7:D8"/>
  </mergeCells>
  <phoneticPr fontId="6" type="noConversion"/>
  <pageMargins left="0.98425196850393704" right="0.59055118110236227" top="0.59055118110236227" bottom="0.74803149606299213" header="0.31496062992125984" footer="0.31496062992125984"/>
  <pageSetup paperSize="9" scale="105" orientation="landscape" r:id="rId1"/>
  <rowBreaks count="1" manualBreakCount="1">
    <brk id="30" max="4" man="1"/>
  </rowBreaks>
  <ignoredErrors>
    <ignoredError sqref="E14 E16 E18 E21 E23 E17 E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2327-A153-431C-8200-AAAE8894F6EC}">
  <dimension ref="A4:J65"/>
  <sheetViews>
    <sheetView topLeftCell="A24" zoomScaleNormal="100" workbookViewId="0">
      <selection activeCell="A4" sqref="A4:J4"/>
    </sheetView>
  </sheetViews>
  <sheetFormatPr defaultRowHeight="15" x14ac:dyDescent="0.25"/>
  <cols>
    <col min="3" max="8" width="14.140625" customWidth="1"/>
    <col min="9" max="10" width="8.85546875" customWidth="1"/>
  </cols>
  <sheetData>
    <row r="4" spans="1:10" ht="36" customHeight="1" x14ac:dyDescent="0.25">
      <c r="A4" s="103" t="s">
        <v>142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thickBot="1" x14ac:dyDescent="0.3"/>
    <row r="6" spans="1:10" ht="9" customHeight="1" x14ac:dyDescent="0.25">
      <c r="A6" s="116" t="s">
        <v>58</v>
      </c>
      <c r="B6" s="116"/>
      <c r="C6" s="20"/>
      <c r="D6" s="20"/>
      <c r="E6" s="19"/>
      <c r="F6" s="19"/>
      <c r="G6" s="19"/>
      <c r="H6" s="19"/>
      <c r="I6" s="19"/>
      <c r="J6" s="19"/>
    </row>
    <row r="7" spans="1:10" x14ac:dyDescent="0.25">
      <c r="A7" s="117"/>
      <c r="B7" s="117"/>
      <c r="C7" s="115" t="s">
        <v>76</v>
      </c>
      <c r="D7" s="115"/>
      <c r="E7" s="115" t="s">
        <v>18</v>
      </c>
      <c r="F7" s="115"/>
      <c r="G7" s="115" t="s">
        <v>19</v>
      </c>
      <c r="H7" s="115"/>
      <c r="I7" s="107" t="s">
        <v>108</v>
      </c>
      <c r="J7" s="107"/>
    </row>
    <row r="8" spans="1:10" x14ac:dyDescent="0.25">
      <c r="A8" s="117"/>
      <c r="B8" s="117"/>
      <c r="C8" s="23" t="s">
        <v>0</v>
      </c>
      <c r="D8" s="23" t="s">
        <v>39</v>
      </c>
      <c r="E8" s="23" t="s">
        <v>0</v>
      </c>
      <c r="F8" s="23" t="s">
        <v>39</v>
      </c>
      <c r="G8" s="23" t="s">
        <v>0</v>
      </c>
      <c r="H8" s="23" t="s">
        <v>39</v>
      </c>
      <c r="I8" s="107"/>
      <c r="J8" s="107"/>
    </row>
    <row r="9" spans="1:10" ht="9" customHeight="1" thickBot="1" x14ac:dyDescent="0.3">
      <c r="A9" s="118"/>
      <c r="B9" s="118"/>
      <c r="C9" s="40"/>
      <c r="D9" s="40"/>
      <c r="E9" s="40"/>
      <c r="F9" s="40"/>
      <c r="G9" s="40"/>
      <c r="H9" s="40"/>
      <c r="I9" s="40"/>
      <c r="J9" s="40"/>
    </row>
    <row r="10" spans="1:10" ht="9" customHeight="1" thickTop="1" x14ac:dyDescent="0.25">
      <c r="A10" s="15"/>
      <c r="B10" s="15"/>
      <c r="C10" s="46"/>
      <c r="D10" s="46"/>
      <c r="E10" s="15"/>
      <c r="F10" s="15"/>
      <c r="G10" s="15"/>
      <c r="H10" s="15"/>
      <c r="I10" s="15"/>
      <c r="J10" s="15"/>
    </row>
    <row r="11" spans="1:10" x14ac:dyDescent="0.25">
      <c r="A11" s="113" t="s">
        <v>59</v>
      </c>
      <c r="B11" s="113"/>
      <c r="C11" s="47">
        <f t="shared" ref="C11:G11" si="0">SUM(C13:C32)</f>
        <v>116916</v>
      </c>
      <c r="D11" s="63">
        <f t="shared" si="0"/>
        <v>99.988880905949571</v>
      </c>
      <c r="E11" s="50">
        <f t="shared" si="0"/>
        <v>65672</v>
      </c>
      <c r="F11" s="51">
        <f>(E11/C11)*100</f>
        <v>56.170241883061344</v>
      </c>
      <c r="G11" s="50">
        <f t="shared" si="0"/>
        <v>51244</v>
      </c>
      <c r="H11" s="51">
        <f>(G11/C11)*100</f>
        <v>43.829758116938656</v>
      </c>
      <c r="I11" s="50"/>
      <c r="J11" s="51">
        <f>(E11/G11)*100</f>
        <v>128.15549137459996</v>
      </c>
    </row>
    <row r="12" spans="1:10" x14ac:dyDescent="0.25">
      <c r="A12" s="15"/>
      <c r="B12" s="15"/>
      <c r="C12" s="47"/>
      <c r="D12" s="48"/>
      <c r="E12" s="50"/>
      <c r="F12" s="51"/>
      <c r="G12" s="50"/>
      <c r="H12" s="51"/>
      <c r="I12" s="50"/>
      <c r="J12" s="51"/>
    </row>
    <row r="13" spans="1:10" x14ac:dyDescent="0.25">
      <c r="A13" s="113" t="s">
        <v>98</v>
      </c>
      <c r="B13" s="113"/>
      <c r="C13" s="54">
        <f>SUM(E13,G13)</f>
        <v>3360</v>
      </c>
      <c r="D13" s="63">
        <f>(C13/$C$11)*100</f>
        <v>2.8738581545725133</v>
      </c>
      <c r="E13" s="50">
        <v>1902</v>
      </c>
      <c r="F13" s="63">
        <f>(E13/$E$11)*100</f>
        <v>2.8962114752101349</v>
      </c>
      <c r="G13" s="50">
        <v>1458</v>
      </c>
      <c r="H13" s="63">
        <f>(G13/$G$11)*100</f>
        <v>2.8452111466708301</v>
      </c>
      <c r="I13" s="54"/>
      <c r="J13" s="51">
        <f t="shared" ref="J13:J31" si="1">(E13/G13)*100</f>
        <v>130.45267489711932</v>
      </c>
    </row>
    <row r="14" spans="1:10" x14ac:dyDescent="0.25">
      <c r="A14" s="112" t="s">
        <v>99</v>
      </c>
      <c r="B14" s="112"/>
      <c r="C14" s="54">
        <f t="shared" ref="C14:C32" si="2">SUM(E14,G14)</f>
        <v>901</v>
      </c>
      <c r="D14" s="63">
        <f t="shared" ref="D14:D31" si="3">(C14/$C$11)*100</f>
        <v>0.7706387491874509</v>
      </c>
      <c r="E14" s="50">
        <v>479</v>
      </c>
      <c r="F14" s="63">
        <f t="shared" ref="F14:F31" si="4">(E14/$E$11)*100</f>
        <v>0.72938238518698983</v>
      </c>
      <c r="G14" s="50">
        <v>422</v>
      </c>
      <c r="H14" s="63">
        <f t="shared" ref="H14:H31" si="5">(G14/$G$11)*100</f>
        <v>0.82351104519553497</v>
      </c>
      <c r="I14" s="54"/>
      <c r="J14" s="51">
        <f t="shared" si="1"/>
        <v>113.50710900473932</v>
      </c>
    </row>
    <row r="15" spans="1:10" x14ac:dyDescent="0.25">
      <c r="A15" s="112" t="s">
        <v>100</v>
      </c>
      <c r="B15" s="112"/>
      <c r="C15" s="54">
        <f t="shared" si="2"/>
        <v>537</v>
      </c>
      <c r="D15" s="63">
        <f t="shared" si="3"/>
        <v>0.45930411577542851</v>
      </c>
      <c r="E15" s="50">
        <v>306</v>
      </c>
      <c r="F15" s="63">
        <f t="shared" si="4"/>
        <v>0.46595200389816055</v>
      </c>
      <c r="G15" s="50">
        <v>231</v>
      </c>
      <c r="H15" s="63">
        <f t="shared" si="5"/>
        <v>0.45078448208570765</v>
      </c>
      <c r="I15" s="54"/>
      <c r="J15" s="51">
        <f t="shared" si="1"/>
        <v>132.46753246753246</v>
      </c>
    </row>
    <row r="16" spans="1:10" x14ac:dyDescent="0.25">
      <c r="A16" s="112" t="s">
        <v>101</v>
      </c>
      <c r="B16" s="112"/>
      <c r="C16" s="54">
        <f t="shared" si="2"/>
        <v>636</v>
      </c>
      <c r="D16" s="63">
        <f t="shared" si="3"/>
        <v>0.54398029354408295</v>
      </c>
      <c r="E16" s="50">
        <v>376</v>
      </c>
      <c r="F16" s="63">
        <f t="shared" si="4"/>
        <v>0.57254233158728218</v>
      </c>
      <c r="G16" s="50">
        <v>260</v>
      </c>
      <c r="H16" s="63">
        <f t="shared" si="5"/>
        <v>0.50737647334322067</v>
      </c>
      <c r="I16" s="54"/>
      <c r="J16" s="51">
        <f t="shared" si="1"/>
        <v>144.61538461538461</v>
      </c>
    </row>
    <row r="17" spans="1:10" x14ac:dyDescent="0.25">
      <c r="A17" s="112" t="s">
        <v>61</v>
      </c>
      <c r="B17" s="112"/>
      <c r="C17" s="54">
        <f t="shared" si="2"/>
        <v>1096</v>
      </c>
      <c r="D17" s="63">
        <f t="shared" si="3"/>
        <v>0.93742515994389131</v>
      </c>
      <c r="E17" s="50">
        <v>639</v>
      </c>
      <c r="F17" s="63">
        <f t="shared" si="4"/>
        <v>0.97301741990498225</v>
      </c>
      <c r="G17" s="50">
        <v>457</v>
      </c>
      <c r="H17" s="63">
        <f t="shared" si="5"/>
        <v>0.89181172429943012</v>
      </c>
      <c r="I17" s="54"/>
      <c r="J17" s="51">
        <f t="shared" si="1"/>
        <v>139.8249452954048</v>
      </c>
    </row>
    <row r="18" spans="1:10" x14ac:dyDescent="0.25">
      <c r="A18" s="112" t="s">
        <v>62</v>
      </c>
      <c r="B18" s="112"/>
      <c r="C18" s="54">
        <f t="shared" si="2"/>
        <v>1819</v>
      </c>
      <c r="D18" s="63">
        <f t="shared" si="3"/>
        <v>1.5558178521331556</v>
      </c>
      <c r="E18" s="50">
        <v>1163</v>
      </c>
      <c r="F18" s="63">
        <f t="shared" si="4"/>
        <v>1.7709221586064077</v>
      </c>
      <c r="G18" s="50">
        <v>656</v>
      </c>
      <c r="H18" s="63">
        <f t="shared" si="5"/>
        <v>1.2801498712044337</v>
      </c>
      <c r="I18" s="54"/>
      <c r="J18" s="51">
        <f t="shared" si="1"/>
        <v>177.28658536585365</v>
      </c>
    </row>
    <row r="19" spans="1:10" x14ac:dyDescent="0.25">
      <c r="A19" s="112" t="s">
        <v>63</v>
      </c>
      <c r="B19" s="112"/>
      <c r="C19" s="54">
        <f t="shared" si="2"/>
        <v>2662</v>
      </c>
      <c r="D19" s="63">
        <f t="shared" si="3"/>
        <v>2.276848335557152</v>
      </c>
      <c r="E19" s="50">
        <v>1731</v>
      </c>
      <c r="F19" s="63">
        <f t="shared" si="4"/>
        <v>2.6358265318552809</v>
      </c>
      <c r="G19" s="50">
        <v>931</v>
      </c>
      <c r="H19" s="63">
        <f t="shared" si="5"/>
        <v>1.8167980641636094</v>
      </c>
      <c r="I19" s="54"/>
      <c r="J19" s="51">
        <f t="shared" si="1"/>
        <v>185.92910848549946</v>
      </c>
    </row>
    <row r="20" spans="1:10" x14ac:dyDescent="0.25">
      <c r="A20" s="112" t="s">
        <v>64</v>
      </c>
      <c r="B20" s="112"/>
      <c r="C20" s="54">
        <f t="shared" si="2"/>
        <v>3242</v>
      </c>
      <c r="D20" s="63">
        <f t="shared" si="3"/>
        <v>2.7729309931916934</v>
      </c>
      <c r="E20" s="50">
        <v>2132</v>
      </c>
      <c r="F20" s="63">
        <f t="shared" si="4"/>
        <v>3.2464368376172494</v>
      </c>
      <c r="G20" s="50">
        <v>1110</v>
      </c>
      <c r="H20" s="63">
        <f t="shared" si="5"/>
        <v>2.1661072515806725</v>
      </c>
      <c r="I20" s="50"/>
      <c r="J20" s="51">
        <f t="shared" si="1"/>
        <v>192.07207207207207</v>
      </c>
    </row>
    <row r="21" spans="1:10" x14ac:dyDescent="0.25">
      <c r="A21" s="112" t="s">
        <v>65</v>
      </c>
      <c r="B21" s="112"/>
      <c r="C21" s="54">
        <f t="shared" si="2"/>
        <v>3897</v>
      </c>
      <c r="D21" s="63">
        <f t="shared" si="3"/>
        <v>3.333162270347942</v>
      </c>
      <c r="E21" s="50">
        <v>2485</v>
      </c>
      <c r="F21" s="63">
        <f t="shared" si="4"/>
        <v>3.7839566329638203</v>
      </c>
      <c r="G21" s="50">
        <v>1412</v>
      </c>
      <c r="H21" s="63">
        <f t="shared" si="5"/>
        <v>2.7554445398485674</v>
      </c>
      <c r="I21" s="50"/>
      <c r="J21" s="51">
        <f t="shared" si="1"/>
        <v>175.99150141643059</v>
      </c>
    </row>
    <row r="22" spans="1:10" x14ac:dyDescent="0.25">
      <c r="A22" s="112" t="s">
        <v>66</v>
      </c>
      <c r="B22" s="112"/>
      <c r="C22" s="54">
        <f t="shared" si="2"/>
        <v>5406</v>
      </c>
      <c r="D22" s="63">
        <f t="shared" si="3"/>
        <v>4.623832495124705</v>
      </c>
      <c r="E22" s="50">
        <v>3478</v>
      </c>
      <c r="F22" s="63">
        <f t="shared" si="4"/>
        <v>5.2960165671823605</v>
      </c>
      <c r="G22" s="50">
        <v>1928</v>
      </c>
      <c r="H22" s="63">
        <f t="shared" si="5"/>
        <v>3.762391694637421</v>
      </c>
      <c r="I22" s="50"/>
      <c r="J22" s="51">
        <f t="shared" si="1"/>
        <v>180.39419087136929</v>
      </c>
    </row>
    <row r="23" spans="1:10" x14ac:dyDescent="0.25">
      <c r="A23" s="112" t="s">
        <v>67</v>
      </c>
      <c r="B23" s="112"/>
      <c r="C23" s="54">
        <f t="shared" si="2"/>
        <v>6461</v>
      </c>
      <c r="D23" s="63">
        <f t="shared" si="3"/>
        <v>5.5261897430633953</v>
      </c>
      <c r="E23" s="50">
        <v>4107</v>
      </c>
      <c r="F23" s="63">
        <f t="shared" si="4"/>
        <v>6.2538067974174689</v>
      </c>
      <c r="G23" s="50">
        <v>2354</v>
      </c>
      <c r="H23" s="63">
        <f t="shared" si="5"/>
        <v>4.5937085317305444</v>
      </c>
      <c r="I23" s="50"/>
      <c r="J23" s="51">
        <f t="shared" si="1"/>
        <v>174.46898895497029</v>
      </c>
    </row>
    <row r="24" spans="1:10" x14ac:dyDescent="0.25">
      <c r="A24" s="112" t="s">
        <v>68</v>
      </c>
      <c r="B24" s="112"/>
      <c r="C24" s="54">
        <f t="shared" si="2"/>
        <v>8894</v>
      </c>
      <c r="D24" s="63">
        <f t="shared" si="3"/>
        <v>7.6071709603476005</v>
      </c>
      <c r="E24" s="50">
        <v>5675</v>
      </c>
      <c r="F24" s="63">
        <f t="shared" si="4"/>
        <v>8.6414301376537956</v>
      </c>
      <c r="G24" s="50">
        <v>3219</v>
      </c>
      <c r="H24" s="63">
        <f t="shared" si="5"/>
        <v>6.2817110295839518</v>
      </c>
      <c r="I24" s="50"/>
      <c r="J24" s="51">
        <f t="shared" si="1"/>
        <v>176.29698664181424</v>
      </c>
    </row>
    <row r="25" spans="1:10" x14ac:dyDescent="0.25">
      <c r="A25" s="112" t="s">
        <v>69</v>
      </c>
      <c r="B25" s="112"/>
      <c r="C25" s="54">
        <f t="shared" si="2"/>
        <v>10625</v>
      </c>
      <c r="D25" s="63">
        <f t="shared" si="3"/>
        <v>9.0877210989086183</v>
      </c>
      <c r="E25" s="50">
        <v>6637</v>
      </c>
      <c r="F25" s="63">
        <f t="shared" si="4"/>
        <v>10.106285783895725</v>
      </c>
      <c r="G25" s="50">
        <v>3988</v>
      </c>
      <c r="H25" s="63">
        <f t="shared" si="5"/>
        <v>7.7823745218952469</v>
      </c>
      <c r="I25" s="50"/>
      <c r="J25" s="51">
        <f t="shared" si="1"/>
        <v>166.42427281845536</v>
      </c>
    </row>
    <row r="26" spans="1:10" x14ac:dyDescent="0.25">
      <c r="A26" s="112" t="s">
        <v>102</v>
      </c>
      <c r="B26" s="112"/>
      <c r="C26" s="54">
        <f t="shared" si="2"/>
        <v>12212</v>
      </c>
      <c r="D26" s="63">
        <f t="shared" si="3"/>
        <v>10.445105887987957</v>
      </c>
      <c r="E26" s="50">
        <v>7495</v>
      </c>
      <c r="F26" s="63">
        <f t="shared" si="4"/>
        <v>11.412778657570959</v>
      </c>
      <c r="G26" s="50">
        <v>4717</v>
      </c>
      <c r="H26" s="63">
        <f t="shared" si="5"/>
        <v>9.2049800952306615</v>
      </c>
      <c r="I26" s="50"/>
      <c r="J26" s="51">
        <f t="shared" si="1"/>
        <v>158.89336442654229</v>
      </c>
    </row>
    <row r="27" spans="1:10" x14ac:dyDescent="0.25">
      <c r="A27" s="112" t="s">
        <v>103</v>
      </c>
      <c r="B27" s="112"/>
      <c r="C27" s="54">
        <f t="shared" si="2"/>
        <v>13026</v>
      </c>
      <c r="D27" s="63">
        <f t="shared" si="3"/>
        <v>11.141332238530227</v>
      </c>
      <c r="E27" s="50">
        <v>7828</v>
      </c>
      <c r="F27" s="63">
        <f t="shared" si="4"/>
        <v>11.91984407357778</v>
      </c>
      <c r="G27" s="50">
        <v>5198</v>
      </c>
      <c r="H27" s="63">
        <f t="shared" si="5"/>
        <v>10.143626570915618</v>
      </c>
      <c r="I27" s="50"/>
      <c r="J27" s="51">
        <f t="shared" si="1"/>
        <v>150.59638322431707</v>
      </c>
    </row>
    <row r="28" spans="1:10" x14ac:dyDescent="0.25">
      <c r="A28" s="112" t="s">
        <v>104</v>
      </c>
      <c r="B28" s="112"/>
      <c r="C28" s="54">
        <f t="shared" si="2"/>
        <v>13007</v>
      </c>
      <c r="D28" s="63">
        <f t="shared" si="3"/>
        <v>11.125081254918062</v>
      </c>
      <c r="E28" s="50">
        <v>7479</v>
      </c>
      <c r="F28" s="63">
        <f t="shared" si="4"/>
        <v>11.388415154099158</v>
      </c>
      <c r="G28" s="50">
        <v>5528</v>
      </c>
      <c r="H28" s="63">
        <f t="shared" si="5"/>
        <v>10.787604402466631</v>
      </c>
      <c r="I28" s="50"/>
      <c r="J28" s="51">
        <f t="shared" si="1"/>
        <v>135.2930535455861</v>
      </c>
    </row>
    <row r="29" spans="1:10" x14ac:dyDescent="0.25">
      <c r="A29" s="112" t="s">
        <v>105</v>
      </c>
      <c r="B29" s="112"/>
      <c r="C29" s="54">
        <f t="shared" si="2"/>
        <v>9701</v>
      </c>
      <c r="D29" s="63">
        <f t="shared" si="3"/>
        <v>8.2974101064011769</v>
      </c>
      <c r="E29" s="50">
        <v>4847</v>
      </c>
      <c r="F29" s="63">
        <f t="shared" si="4"/>
        <v>7.3806188329881834</v>
      </c>
      <c r="G29" s="50">
        <v>4854</v>
      </c>
      <c r="H29" s="63">
        <f t="shared" si="5"/>
        <v>9.4723284677230506</v>
      </c>
      <c r="I29" s="50"/>
      <c r="J29" s="51">
        <f t="shared" si="1"/>
        <v>99.855789039967036</v>
      </c>
    </row>
    <row r="30" spans="1:10" x14ac:dyDescent="0.25">
      <c r="A30" s="112" t="s">
        <v>106</v>
      </c>
      <c r="B30" s="112"/>
      <c r="C30" s="54">
        <f t="shared" si="2"/>
        <v>8701</v>
      </c>
      <c r="D30" s="63">
        <f t="shared" si="3"/>
        <v>7.4420951794450714</v>
      </c>
      <c r="E30" s="50">
        <v>3663</v>
      </c>
      <c r="F30" s="63">
        <f t="shared" si="4"/>
        <v>5.5777195760750393</v>
      </c>
      <c r="G30" s="50">
        <v>5038</v>
      </c>
      <c r="H30" s="63">
        <f t="shared" si="5"/>
        <v>9.8313948950120995</v>
      </c>
      <c r="I30" s="50"/>
      <c r="J30" s="51">
        <f t="shared" si="1"/>
        <v>72.707423580786028</v>
      </c>
    </row>
    <row r="31" spans="1:10" x14ac:dyDescent="0.25">
      <c r="A31" s="112" t="s">
        <v>107</v>
      </c>
      <c r="B31" s="112"/>
      <c r="C31" s="54">
        <f t="shared" si="2"/>
        <v>10720</v>
      </c>
      <c r="D31" s="63">
        <f t="shared" si="3"/>
        <v>9.168976016969447</v>
      </c>
      <c r="E31" s="50">
        <v>3239</v>
      </c>
      <c r="F31" s="63">
        <f t="shared" si="4"/>
        <v>4.9320867340723602</v>
      </c>
      <c r="G31" s="50">
        <v>7481</v>
      </c>
      <c r="H31" s="63">
        <f t="shared" si="5"/>
        <v>14.598782296463977</v>
      </c>
      <c r="I31" s="50"/>
      <c r="J31" s="51">
        <f t="shared" si="1"/>
        <v>43.296350755246628</v>
      </c>
    </row>
    <row r="32" spans="1:10" x14ac:dyDescent="0.25">
      <c r="A32" s="113" t="s">
        <v>73</v>
      </c>
      <c r="B32" s="113"/>
      <c r="C32" s="54">
        <f t="shared" si="2"/>
        <v>13</v>
      </c>
      <c r="D32" s="63" t="s">
        <v>75</v>
      </c>
      <c r="E32" s="50">
        <v>11</v>
      </c>
      <c r="F32" s="63" t="s">
        <v>75</v>
      </c>
      <c r="G32" s="50">
        <v>2</v>
      </c>
      <c r="H32" s="63" t="s">
        <v>75</v>
      </c>
      <c r="I32" s="50"/>
      <c r="J32" s="63" t="s">
        <v>71</v>
      </c>
    </row>
    <row r="33" spans="1:10" ht="9" customHeight="1" thickBot="1" x14ac:dyDescent="0.3">
      <c r="A33" s="39"/>
      <c r="B33" s="39"/>
      <c r="C33" s="39"/>
      <c r="D33" s="39"/>
      <c r="E33" s="49"/>
      <c r="F33" s="49"/>
      <c r="G33" s="49"/>
      <c r="H33" s="49"/>
      <c r="I33" s="49"/>
      <c r="J33" s="49"/>
    </row>
    <row r="34" spans="1:10" ht="9" customHeight="1" x14ac:dyDescent="0.25"/>
    <row r="35" spans="1:10" ht="12.75" customHeight="1" x14ac:dyDescent="0.25">
      <c r="A35" s="13" t="s">
        <v>4</v>
      </c>
      <c r="B35" s="102" t="s">
        <v>94</v>
      </c>
      <c r="C35" s="102"/>
      <c r="D35" s="102"/>
      <c r="E35" s="102"/>
      <c r="F35" s="102"/>
      <c r="G35" s="102"/>
      <c r="H35" s="102"/>
      <c r="I35" s="102"/>
      <c r="J35" s="102"/>
    </row>
    <row r="36" spans="1:10" ht="12.75" customHeight="1" x14ac:dyDescent="0.25">
      <c r="A36" s="15"/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ht="13.5" customHeight="1" x14ac:dyDescent="0.25">
      <c r="A37" s="15" t="s">
        <v>5</v>
      </c>
      <c r="B37" s="111" t="s">
        <v>55</v>
      </c>
      <c r="C37" s="111"/>
      <c r="D37" s="111"/>
      <c r="E37" s="111"/>
      <c r="F37" s="111"/>
      <c r="G37" s="111"/>
    </row>
    <row r="38" spans="1:10" ht="12.75" customHeight="1" x14ac:dyDescent="0.25">
      <c r="A38" s="82"/>
      <c r="B38" s="114" t="s">
        <v>74</v>
      </c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B39" s="58" t="s">
        <v>70</v>
      </c>
    </row>
    <row r="45" spans="1:10" x14ac:dyDescent="0.25">
      <c r="D45" t="s">
        <v>18</v>
      </c>
      <c r="E45" t="s">
        <v>19</v>
      </c>
    </row>
    <row r="46" spans="1:10" x14ac:dyDescent="0.25">
      <c r="B46" s="113" t="s">
        <v>98</v>
      </c>
      <c r="C46" s="113"/>
      <c r="D46" s="63">
        <v>-2.89621147521013</v>
      </c>
      <c r="E46" s="63">
        <v>2.8452111466708301</v>
      </c>
    </row>
    <row r="47" spans="1:10" x14ac:dyDescent="0.25">
      <c r="B47" s="112" t="s">
        <v>99</v>
      </c>
      <c r="C47" s="112"/>
      <c r="D47" s="63">
        <v>-0.72938238518698995</v>
      </c>
      <c r="E47" s="63">
        <v>0.82351104519553497</v>
      </c>
    </row>
    <row r="48" spans="1:10" x14ac:dyDescent="0.25">
      <c r="B48" s="112" t="s">
        <v>100</v>
      </c>
      <c r="C48" s="112"/>
      <c r="D48" s="63">
        <v>-0.46595200389816099</v>
      </c>
      <c r="E48" s="63">
        <v>0.45078448208570765</v>
      </c>
    </row>
    <row r="49" spans="2:5" x14ac:dyDescent="0.25">
      <c r="B49" s="112" t="s">
        <v>101</v>
      </c>
      <c r="C49" s="112"/>
      <c r="D49" s="63">
        <v>-0.57254233158728196</v>
      </c>
      <c r="E49" s="63">
        <v>0.50737647334322067</v>
      </c>
    </row>
    <row r="50" spans="2:5" x14ac:dyDescent="0.25">
      <c r="B50" s="112" t="s">
        <v>61</v>
      </c>
      <c r="C50" s="112"/>
      <c r="D50" s="63">
        <v>-0.97301741990498203</v>
      </c>
      <c r="E50" s="63">
        <v>0.89181172429943012</v>
      </c>
    </row>
    <row r="51" spans="2:5" x14ac:dyDescent="0.25">
      <c r="B51" s="112" t="s">
        <v>62</v>
      </c>
      <c r="C51" s="112"/>
      <c r="D51" s="63">
        <v>-1.7709221586064099</v>
      </c>
      <c r="E51" s="63">
        <v>1.2801498712044337</v>
      </c>
    </row>
    <row r="52" spans="2:5" x14ac:dyDescent="0.25">
      <c r="B52" s="112" t="s">
        <v>63</v>
      </c>
      <c r="C52" s="112"/>
      <c r="D52" s="63">
        <v>-2.63582653185528</v>
      </c>
      <c r="E52" s="63">
        <v>1.8167980641636094</v>
      </c>
    </row>
    <row r="53" spans="2:5" x14ac:dyDescent="0.25">
      <c r="B53" s="112" t="s">
        <v>64</v>
      </c>
      <c r="C53" s="112"/>
      <c r="D53" s="63">
        <v>-3.2464368376172499</v>
      </c>
      <c r="E53" s="63">
        <v>2.1661072515806725</v>
      </c>
    </row>
    <row r="54" spans="2:5" x14ac:dyDescent="0.25">
      <c r="B54" s="112" t="s">
        <v>65</v>
      </c>
      <c r="C54" s="112"/>
      <c r="D54" s="63">
        <v>-3.7839566329638199</v>
      </c>
      <c r="E54" s="63">
        <v>2.7554445398485674</v>
      </c>
    </row>
    <row r="55" spans="2:5" x14ac:dyDescent="0.25">
      <c r="B55" s="112" t="s">
        <v>66</v>
      </c>
      <c r="C55" s="112"/>
      <c r="D55" s="63">
        <v>-5.2960165671823596</v>
      </c>
      <c r="E55" s="63">
        <v>3.762391694637421</v>
      </c>
    </row>
    <row r="56" spans="2:5" x14ac:dyDescent="0.25">
      <c r="B56" s="112" t="s">
        <v>67</v>
      </c>
      <c r="C56" s="112"/>
      <c r="D56" s="63">
        <v>-6.2538067974174698</v>
      </c>
      <c r="E56" s="63">
        <v>4.5937085317305444</v>
      </c>
    </row>
    <row r="57" spans="2:5" x14ac:dyDescent="0.25">
      <c r="B57" s="112" t="s">
        <v>68</v>
      </c>
      <c r="C57" s="112"/>
      <c r="D57" s="63">
        <v>-8.6414301376537992</v>
      </c>
      <c r="E57" s="63">
        <v>6.2817110295839518</v>
      </c>
    </row>
    <row r="58" spans="2:5" x14ac:dyDescent="0.25">
      <c r="B58" s="112" t="s">
        <v>69</v>
      </c>
      <c r="C58" s="112"/>
      <c r="D58" s="63">
        <v>-10.1062857838957</v>
      </c>
      <c r="E58" s="63">
        <v>7.7823745218952469</v>
      </c>
    </row>
    <row r="59" spans="2:5" x14ac:dyDescent="0.25">
      <c r="B59" s="112" t="s">
        <v>102</v>
      </c>
      <c r="C59" s="112"/>
      <c r="D59" s="63">
        <v>-11.412778657571</v>
      </c>
      <c r="E59" s="63">
        <v>9.2049800952306615</v>
      </c>
    </row>
    <row r="60" spans="2:5" x14ac:dyDescent="0.25">
      <c r="B60" s="112" t="s">
        <v>103</v>
      </c>
      <c r="C60" s="112"/>
      <c r="D60" s="63">
        <v>-11.919844073577799</v>
      </c>
      <c r="E60" s="63">
        <v>10.143626570915618</v>
      </c>
    </row>
    <row r="61" spans="2:5" x14ac:dyDescent="0.25">
      <c r="B61" s="112" t="s">
        <v>104</v>
      </c>
      <c r="C61" s="112"/>
      <c r="D61" s="63">
        <v>-11.388415154099199</v>
      </c>
      <c r="E61" s="63">
        <v>10.787604402466631</v>
      </c>
    </row>
    <row r="62" spans="2:5" x14ac:dyDescent="0.25">
      <c r="B62" s="112" t="s">
        <v>105</v>
      </c>
      <c r="C62" s="112"/>
      <c r="D62" s="63">
        <v>-7.3806188329881799</v>
      </c>
      <c r="E62" s="63">
        <v>9.4723284677230506</v>
      </c>
    </row>
    <row r="63" spans="2:5" x14ac:dyDescent="0.25">
      <c r="B63" s="112" t="s">
        <v>106</v>
      </c>
      <c r="C63" s="112"/>
      <c r="D63" s="63">
        <v>-5.5777195760750402</v>
      </c>
      <c r="E63" s="63">
        <v>9.8313948950120995</v>
      </c>
    </row>
    <row r="64" spans="2:5" x14ac:dyDescent="0.25">
      <c r="B64" s="112" t="s">
        <v>107</v>
      </c>
      <c r="C64" s="112"/>
      <c r="D64" s="63">
        <v>-4.9320867340723602</v>
      </c>
      <c r="E64" s="63">
        <v>14.598782296463977</v>
      </c>
    </row>
    <row r="65" spans="2:3" x14ac:dyDescent="0.25">
      <c r="B65" s="113"/>
      <c r="C65" s="113"/>
    </row>
  </sheetData>
  <mergeCells count="50">
    <mergeCell ref="B64:C64"/>
    <mergeCell ref="B65:C65"/>
    <mergeCell ref="A6:B9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38:J38"/>
    <mergeCell ref="A4:J4"/>
    <mergeCell ref="B37:G37"/>
    <mergeCell ref="B35:J36"/>
    <mergeCell ref="C7:D7"/>
    <mergeCell ref="E7:F7"/>
    <mergeCell ref="G7:H7"/>
    <mergeCell ref="A14:B14"/>
    <mergeCell ref="A15:B15"/>
    <mergeCell ref="A16:B16"/>
    <mergeCell ref="A17:B17"/>
    <mergeCell ref="A18:B18"/>
    <mergeCell ref="A19:B19"/>
    <mergeCell ref="A32:B32"/>
    <mergeCell ref="A11:B11"/>
    <mergeCell ref="A24:B24"/>
    <mergeCell ref="A31:B31"/>
    <mergeCell ref="A13:B13"/>
    <mergeCell ref="A23:B23"/>
    <mergeCell ref="I7:J8"/>
    <mergeCell ref="A29:B29"/>
    <mergeCell ref="A30:B30"/>
    <mergeCell ref="A25:B25"/>
    <mergeCell ref="A26:B26"/>
    <mergeCell ref="A27:B27"/>
    <mergeCell ref="A28:B28"/>
    <mergeCell ref="A20:B20"/>
    <mergeCell ref="A21:B21"/>
    <mergeCell ref="A22:B22"/>
  </mergeCells>
  <pageMargins left="1.3779527559055118" right="0.59055118110236227" top="0.39370078740157483" bottom="0.74803149606299213" header="0.31496062992125984" footer="0.31496062992125984"/>
  <pageSetup paperSize="9" scale="90" orientation="landscape" r:id="rId1"/>
  <rowBreaks count="1" manualBreakCount="1">
    <brk id="39" max="10" man="1"/>
  </rowBreaks>
  <colBreaks count="1" manualBreakCount="1">
    <brk id="10" max="1048575" man="1"/>
  </colBreaks>
  <ignoredErrors>
    <ignoredError sqref="A16" twoDigitTextYear="1"/>
    <ignoredError sqref="F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9247-50DE-4CCC-8612-A37E1741175D}">
  <dimension ref="A4:P62"/>
  <sheetViews>
    <sheetView topLeftCell="A13" zoomScaleNormal="100" workbookViewId="0">
      <selection activeCell="B5" sqref="B5"/>
    </sheetView>
  </sheetViews>
  <sheetFormatPr defaultRowHeight="15" x14ac:dyDescent="0.25"/>
  <cols>
    <col min="2" max="2" width="29.28515625" customWidth="1"/>
    <col min="3" max="8" width="12.42578125" customWidth="1"/>
    <col min="9" max="9" width="8.28515625" customWidth="1"/>
    <col min="10" max="11" width="12.42578125" customWidth="1"/>
    <col min="12" max="12" width="8.28515625" customWidth="1"/>
    <col min="13" max="14" width="12.42578125" customWidth="1"/>
  </cols>
  <sheetData>
    <row r="4" spans="1:16" ht="18.75" customHeight="1" x14ac:dyDescent="0.25">
      <c r="A4" s="103" t="s">
        <v>139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6" ht="15.75" thickBot="1" x14ac:dyDescent="0.3"/>
    <row r="6" spans="1:16" ht="9" customHeight="1" x14ac:dyDescent="0.25">
      <c r="A6" s="52"/>
      <c r="B6" s="21"/>
      <c r="C6" s="69"/>
      <c r="D6" s="67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6" x14ac:dyDescent="0.25">
      <c r="A7" s="117" t="s">
        <v>96</v>
      </c>
      <c r="B7" s="117"/>
      <c r="C7" s="107" t="s">
        <v>42</v>
      </c>
      <c r="D7" s="107" t="s">
        <v>113</v>
      </c>
      <c r="E7" s="107"/>
      <c r="F7" s="107"/>
      <c r="G7" s="107"/>
      <c r="H7" s="107"/>
      <c r="I7" s="23"/>
      <c r="J7" s="107" t="s">
        <v>114</v>
      </c>
      <c r="K7" s="107"/>
      <c r="L7" s="78"/>
      <c r="M7" s="107" t="s">
        <v>73</v>
      </c>
      <c r="N7" s="107"/>
    </row>
    <row r="8" spans="1:16" x14ac:dyDescent="0.25">
      <c r="A8" s="117"/>
      <c r="B8" s="117"/>
      <c r="C8" s="107"/>
      <c r="D8" s="119" t="s">
        <v>109</v>
      </c>
      <c r="E8" s="119" t="s">
        <v>110</v>
      </c>
      <c r="F8" s="119" t="s">
        <v>111</v>
      </c>
      <c r="G8" s="119" t="s">
        <v>112</v>
      </c>
      <c r="H8" s="119" t="s">
        <v>88</v>
      </c>
      <c r="I8" s="32"/>
      <c r="J8" s="119" t="s">
        <v>115</v>
      </c>
      <c r="K8" s="119" t="s">
        <v>0</v>
      </c>
      <c r="L8" s="23"/>
      <c r="M8" s="119" t="s">
        <v>115</v>
      </c>
      <c r="N8" s="119" t="s">
        <v>0</v>
      </c>
    </row>
    <row r="9" spans="1:16" x14ac:dyDescent="0.25">
      <c r="A9" s="117"/>
      <c r="B9" s="117"/>
      <c r="C9" s="107"/>
      <c r="D9" s="117"/>
      <c r="E9" s="117"/>
      <c r="F9" s="117"/>
      <c r="G9" s="117"/>
      <c r="H9" s="117"/>
      <c r="I9" s="32"/>
      <c r="J9" s="117"/>
      <c r="K9" s="117"/>
      <c r="L9" s="23"/>
      <c r="M9" s="117"/>
      <c r="N9" s="117"/>
    </row>
    <row r="10" spans="1:16" ht="9" customHeight="1" thickBot="1" x14ac:dyDescent="0.3">
      <c r="A10" s="53"/>
      <c r="B10" s="40"/>
      <c r="C10" s="53"/>
      <c r="D10" s="40"/>
      <c r="E10" s="43"/>
      <c r="F10" s="43"/>
      <c r="G10" s="43"/>
      <c r="H10" s="43"/>
      <c r="I10" s="43"/>
      <c r="J10" s="43"/>
      <c r="K10" s="43"/>
      <c r="L10" s="40"/>
      <c r="M10" s="43"/>
      <c r="N10" s="40"/>
    </row>
    <row r="11" spans="1:16" ht="9" customHeight="1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 x14ac:dyDescent="0.25">
      <c r="A12" s="15" t="s">
        <v>119</v>
      </c>
      <c r="B12" s="25"/>
      <c r="C12" s="71">
        <f>SUM(D12,K12,N12)</f>
        <v>105178</v>
      </c>
      <c r="D12" s="71">
        <f>SUM(E12:H12)</f>
        <v>71777</v>
      </c>
      <c r="E12" s="50">
        <f>SUM(E15:E31)</f>
        <v>11793</v>
      </c>
      <c r="F12" s="50">
        <f t="shared" ref="F12:H12" si="0">SUM(F15:F31)</f>
        <v>6990</v>
      </c>
      <c r="G12" s="50">
        <f t="shared" si="0"/>
        <v>49976</v>
      </c>
      <c r="H12" s="50">
        <f t="shared" si="0"/>
        <v>3018</v>
      </c>
      <c r="I12" s="73"/>
      <c r="J12" s="73"/>
      <c r="K12" s="71">
        <f>SUM(K15:K31)</f>
        <v>31997</v>
      </c>
      <c r="L12" s="51"/>
      <c r="M12" s="71"/>
      <c r="N12" s="50">
        <f>SUM(N15:N31)</f>
        <v>1404</v>
      </c>
    </row>
    <row r="13" spans="1:16" x14ac:dyDescent="0.25">
      <c r="A13" s="83" t="s">
        <v>60</v>
      </c>
      <c r="B13" s="25"/>
      <c r="C13" s="86">
        <f>SUM(D13,J13,M13)</f>
        <v>100</v>
      </c>
      <c r="D13" s="86">
        <f>(D12/C12)*100</f>
        <v>68.243358877331758</v>
      </c>
      <c r="E13" s="60">
        <f>(E12/$C$12)*100</f>
        <v>11.212420848466408</v>
      </c>
      <c r="F13" s="60">
        <f t="shared" ref="F13:H13" si="1">(F12/$C$12)*100</f>
        <v>6.6458765140999061</v>
      </c>
      <c r="G13" s="60">
        <f t="shared" si="1"/>
        <v>47.515640152883684</v>
      </c>
      <c r="H13" s="60">
        <f t="shared" si="1"/>
        <v>2.8694213618817623</v>
      </c>
      <c r="I13" s="73"/>
      <c r="J13" s="60">
        <f>(K12/C12)*100</f>
        <v>30.421761204814697</v>
      </c>
      <c r="K13" s="71"/>
      <c r="L13" s="51"/>
      <c r="M13" s="86">
        <f>(N12/C12)*100</f>
        <v>1.3348799178535435</v>
      </c>
      <c r="N13" s="51"/>
    </row>
    <row r="14" spans="1:16" x14ac:dyDescent="0.25">
      <c r="A14" s="15"/>
      <c r="B14" s="25"/>
      <c r="C14" s="71"/>
      <c r="D14" s="84"/>
      <c r="E14" s="50"/>
      <c r="F14" s="73"/>
      <c r="G14" s="71"/>
      <c r="H14" s="73"/>
      <c r="I14" s="73"/>
      <c r="J14" s="85"/>
      <c r="K14" s="71"/>
      <c r="L14" s="51"/>
      <c r="M14" s="71"/>
      <c r="N14" s="51"/>
    </row>
    <row r="15" spans="1:16" x14ac:dyDescent="0.25">
      <c r="A15" s="25" t="s">
        <v>22</v>
      </c>
      <c r="B15" s="25"/>
      <c r="C15" s="71">
        <v>12766</v>
      </c>
      <c r="D15" s="86">
        <f>SUM(E15:H15)/C15*100</f>
        <v>52.060159799467328</v>
      </c>
      <c r="E15" s="50">
        <v>1044</v>
      </c>
      <c r="F15" s="50">
        <v>531</v>
      </c>
      <c r="G15" s="50">
        <v>4966</v>
      </c>
      <c r="H15" s="50">
        <v>105</v>
      </c>
      <c r="I15" s="73"/>
      <c r="J15" s="85">
        <f>(K15/C15)*100</f>
        <v>47.195676014413287</v>
      </c>
      <c r="K15" s="50">
        <v>6025</v>
      </c>
      <c r="L15" s="51"/>
      <c r="M15" s="86">
        <f>(N15/C15)*100</f>
        <v>0.74416418611937951</v>
      </c>
      <c r="N15" s="50">
        <v>95</v>
      </c>
      <c r="P15" s="64"/>
    </row>
    <row r="16" spans="1:16" x14ac:dyDescent="0.25">
      <c r="A16" s="25" t="s">
        <v>23</v>
      </c>
      <c r="B16" s="25"/>
      <c r="C16" s="71">
        <v>5104</v>
      </c>
      <c r="D16" s="86">
        <f t="shared" ref="D16:D31" si="2">SUM(E16:H16)/C16*100</f>
        <v>70.395768025078368</v>
      </c>
      <c r="E16" s="50">
        <v>1107</v>
      </c>
      <c r="F16" s="50">
        <v>306</v>
      </c>
      <c r="G16" s="50">
        <v>2133</v>
      </c>
      <c r="H16" s="50">
        <v>47</v>
      </c>
      <c r="I16" s="73"/>
      <c r="J16" s="85">
        <f t="shared" ref="J16:J31" si="3">(K16/C16)*100</f>
        <v>19.102664576802507</v>
      </c>
      <c r="K16" s="50">
        <v>975</v>
      </c>
      <c r="L16" s="51"/>
      <c r="M16" s="86">
        <f t="shared" ref="M16:M31" si="4">(N16/C16)*100</f>
        <v>10.501567398119123</v>
      </c>
      <c r="N16" s="50">
        <v>536</v>
      </c>
      <c r="P16" s="64"/>
    </row>
    <row r="17" spans="1:16" x14ac:dyDescent="0.25">
      <c r="A17" s="25" t="s">
        <v>24</v>
      </c>
      <c r="B17" s="25"/>
      <c r="C17" s="71">
        <v>4450</v>
      </c>
      <c r="D17" s="86">
        <f t="shared" si="2"/>
        <v>88.31460674157303</v>
      </c>
      <c r="E17" s="50">
        <v>829</v>
      </c>
      <c r="F17" s="50">
        <v>298</v>
      </c>
      <c r="G17" s="50">
        <v>2488</v>
      </c>
      <c r="H17" s="50">
        <v>315</v>
      </c>
      <c r="I17" s="73"/>
      <c r="J17" s="85">
        <f t="shared" si="3"/>
        <v>11.438202247191011</v>
      </c>
      <c r="K17" s="50">
        <v>509</v>
      </c>
      <c r="L17" s="51"/>
      <c r="M17" s="86">
        <f t="shared" si="4"/>
        <v>0.24719101123595505</v>
      </c>
      <c r="N17" s="50">
        <v>11</v>
      </c>
      <c r="P17" s="64"/>
    </row>
    <row r="18" spans="1:16" x14ac:dyDescent="0.25">
      <c r="A18" s="25" t="s">
        <v>25</v>
      </c>
      <c r="B18" s="25"/>
      <c r="C18" s="71">
        <v>3225</v>
      </c>
      <c r="D18" s="86">
        <f t="shared" si="2"/>
        <v>67.069767441860463</v>
      </c>
      <c r="E18" s="50">
        <v>188</v>
      </c>
      <c r="F18" s="50">
        <v>358</v>
      </c>
      <c r="G18" s="50">
        <v>1599</v>
      </c>
      <c r="H18" s="50">
        <v>18</v>
      </c>
      <c r="I18" s="73"/>
      <c r="J18" s="85">
        <f t="shared" si="3"/>
        <v>32.310077519379846</v>
      </c>
      <c r="K18" s="50">
        <v>1042</v>
      </c>
      <c r="L18" s="51"/>
      <c r="M18" s="86">
        <f t="shared" si="4"/>
        <v>0.62015503875968991</v>
      </c>
      <c r="N18" s="50">
        <v>20</v>
      </c>
      <c r="P18" s="64"/>
    </row>
    <row r="19" spans="1:16" x14ac:dyDescent="0.25">
      <c r="A19" s="25" t="s">
        <v>26</v>
      </c>
      <c r="B19" s="25"/>
      <c r="C19" s="71">
        <v>2886</v>
      </c>
      <c r="D19" s="86">
        <f t="shared" si="2"/>
        <v>75.675675675675677</v>
      </c>
      <c r="E19" s="50">
        <v>384</v>
      </c>
      <c r="F19" s="50">
        <v>532</v>
      </c>
      <c r="G19" s="50">
        <v>1245</v>
      </c>
      <c r="H19" s="50">
        <v>23</v>
      </c>
      <c r="I19" s="73"/>
      <c r="J19" s="85">
        <f t="shared" si="3"/>
        <v>22.383922383922382</v>
      </c>
      <c r="K19" s="50">
        <v>646</v>
      </c>
      <c r="L19" s="51"/>
      <c r="M19" s="86">
        <f t="shared" si="4"/>
        <v>1.9404019404019404</v>
      </c>
      <c r="N19" s="50">
        <v>56</v>
      </c>
      <c r="P19" s="64"/>
    </row>
    <row r="20" spans="1:16" x14ac:dyDescent="0.25">
      <c r="A20" s="25" t="s">
        <v>27</v>
      </c>
      <c r="B20" s="25"/>
      <c r="C20" s="71">
        <v>15718</v>
      </c>
      <c r="D20" s="86">
        <f t="shared" si="2"/>
        <v>62.972388344573105</v>
      </c>
      <c r="E20" s="50">
        <v>2350</v>
      </c>
      <c r="F20" s="50">
        <v>627</v>
      </c>
      <c r="G20" s="50">
        <v>6805</v>
      </c>
      <c r="H20" s="50">
        <v>116</v>
      </c>
      <c r="I20" s="73"/>
      <c r="J20" s="85">
        <f t="shared" si="3"/>
        <v>35.818806463926705</v>
      </c>
      <c r="K20" s="50">
        <v>5630</v>
      </c>
      <c r="L20" s="51"/>
      <c r="M20" s="86">
        <f t="shared" si="4"/>
        <v>1.2088051915001907</v>
      </c>
      <c r="N20" s="50">
        <v>190</v>
      </c>
      <c r="P20" s="64"/>
    </row>
    <row r="21" spans="1:16" x14ac:dyDescent="0.25">
      <c r="A21" s="25" t="s">
        <v>28</v>
      </c>
      <c r="B21" s="25"/>
      <c r="C21" s="71">
        <v>4331</v>
      </c>
      <c r="D21" s="86">
        <f t="shared" si="2"/>
        <v>67.282382821519278</v>
      </c>
      <c r="E21" s="50">
        <v>747</v>
      </c>
      <c r="F21" s="50">
        <v>297</v>
      </c>
      <c r="G21" s="50">
        <v>1788</v>
      </c>
      <c r="H21" s="50">
        <v>82</v>
      </c>
      <c r="I21" s="73"/>
      <c r="J21" s="85">
        <f t="shared" si="3"/>
        <v>32.532902332024939</v>
      </c>
      <c r="K21" s="50">
        <v>1409</v>
      </c>
      <c r="L21" s="51"/>
      <c r="M21" s="86">
        <f t="shared" si="4"/>
        <v>0.1847148464557839</v>
      </c>
      <c r="N21" s="50">
        <v>8</v>
      </c>
      <c r="P21" s="64"/>
    </row>
    <row r="22" spans="1:16" x14ac:dyDescent="0.25">
      <c r="A22" s="25" t="s">
        <v>29</v>
      </c>
      <c r="B22" s="25"/>
      <c r="C22" s="71">
        <v>3871</v>
      </c>
      <c r="D22" s="86">
        <f t="shared" si="2"/>
        <v>72.436063032808065</v>
      </c>
      <c r="E22" s="50">
        <v>296</v>
      </c>
      <c r="F22" s="50">
        <v>540</v>
      </c>
      <c r="G22" s="50">
        <v>1952</v>
      </c>
      <c r="H22" s="50">
        <v>16</v>
      </c>
      <c r="I22" s="73"/>
      <c r="J22" s="85">
        <f t="shared" si="3"/>
        <v>24.541462154482048</v>
      </c>
      <c r="K22" s="50">
        <v>950</v>
      </c>
      <c r="L22" s="51"/>
      <c r="M22" s="86">
        <f t="shared" si="4"/>
        <v>3.0224748127098944</v>
      </c>
      <c r="N22" s="50">
        <v>117</v>
      </c>
      <c r="P22" s="64"/>
    </row>
    <row r="23" spans="1:16" x14ac:dyDescent="0.25">
      <c r="A23" s="25" t="s">
        <v>30</v>
      </c>
      <c r="B23" s="25"/>
      <c r="C23" s="71">
        <v>2034</v>
      </c>
      <c r="D23" s="86">
        <f t="shared" si="2"/>
        <v>62.045231071779753</v>
      </c>
      <c r="E23" s="50">
        <v>82</v>
      </c>
      <c r="F23" s="50">
        <v>121</v>
      </c>
      <c r="G23" s="50">
        <v>1040</v>
      </c>
      <c r="H23" s="50">
        <v>19</v>
      </c>
      <c r="I23" s="73"/>
      <c r="J23" s="85">
        <f t="shared" si="3"/>
        <v>37.75811209439528</v>
      </c>
      <c r="K23" s="50">
        <v>768</v>
      </c>
      <c r="L23" s="51"/>
      <c r="M23" s="86">
        <f t="shared" si="4"/>
        <v>0.19665683382497542</v>
      </c>
      <c r="N23" s="50">
        <v>4</v>
      </c>
      <c r="P23" s="64"/>
    </row>
    <row r="24" spans="1:16" x14ac:dyDescent="0.25">
      <c r="A24" s="25" t="s">
        <v>31</v>
      </c>
      <c r="B24" s="25"/>
      <c r="C24" s="71">
        <v>5312</v>
      </c>
      <c r="D24" s="86">
        <f t="shared" si="2"/>
        <v>57.718373493975903</v>
      </c>
      <c r="E24" s="50">
        <v>758</v>
      </c>
      <c r="F24" s="50">
        <v>349</v>
      </c>
      <c r="G24" s="50">
        <v>1904</v>
      </c>
      <c r="H24" s="50">
        <v>55</v>
      </c>
      <c r="I24" s="73"/>
      <c r="J24" s="85">
        <f t="shared" si="3"/>
        <v>40.756777108433731</v>
      </c>
      <c r="K24" s="50">
        <v>2165</v>
      </c>
      <c r="L24" s="51"/>
      <c r="M24" s="86">
        <f t="shared" si="4"/>
        <v>1.5248493975903614</v>
      </c>
      <c r="N24" s="50">
        <v>81</v>
      </c>
      <c r="P24" s="64"/>
    </row>
    <row r="25" spans="1:16" x14ac:dyDescent="0.25">
      <c r="A25" s="25" t="s">
        <v>32</v>
      </c>
      <c r="B25" s="25"/>
      <c r="C25" s="71">
        <v>3068</v>
      </c>
      <c r="D25" s="86">
        <f t="shared" si="2"/>
        <v>66.166883963494129</v>
      </c>
      <c r="E25" s="50">
        <v>291</v>
      </c>
      <c r="F25" s="50">
        <v>88</v>
      </c>
      <c r="G25" s="50">
        <v>1610</v>
      </c>
      <c r="H25" s="50">
        <v>41</v>
      </c>
      <c r="I25" s="73"/>
      <c r="J25" s="85">
        <f t="shared" si="3"/>
        <v>31.681877444589308</v>
      </c>
      <c r="K25" s="50">
        <v>972</v>
      </c>
      <c r="L25" s="51"/>
      <c r="M25" s="86">
        <f t="shared" si="4"/>
        <v>2.1512385919165578</v>
      </c>
      <c r="N25" s="50">
        <v>66</v>
      </c>
      <c r="P25" s="64"/>
    </row>
    <row r="26" spans="1:16" x14ac:dyDescent="0.25">
      <c r="A26" s="25" t="s">
        <v>33</v>
      </c>
      <c r="B26" s="25"/>
      <c r="C26" s="71">
        <v>6241</v>
      </c>
      <c r="D26" s="86">
        <f t="shared" si="2"/>
        <v>79.426373978529085</v>
      </c>
      <c r="E26" s="50">
        <v>349</v>
      </c>
      <c r="F26" s="50">
        <v>141</v>
      </c>
      <c r="G26" s="50">
        <v>3187</v>
      </c>
      <c r="H26" s="50">
        <v>1280</v>
      </c>
      <c r="I26" s="73"/>
      <c r="J26" s="85">
        <f t="shared" si="3"/>
        <v>19.996795385354911</v>
      </c>
      <c r="K26" s="50">
        <v>1248</v>
      </c>
      <c r="L26" s="51"/>
      <c r="M26" s="86">
        <f t="shared" si="4"/>
        <v>0.57683063611600705</v>
      </c>
      <c r="N26" s="50">
        <v>36</v>
      </c>
      <c r="P26" s="64"/>
    </row>
    <row r="27" spans="1:16" x14ac:dyDescent="0.25">
      <c r="A27" s="25" t="s">
        <v>34</v>
      </c>
      <c r="B27" s="25"/>
      <c r="C27" s="71">
        <v>23480</v>
      </c>
      <c r="D27" s="86">
        <f t="shared" si="2"/>
        <v>67.942930153321981</v>
      </c>
      <c r="E27" s="50">
        <v>2133</v>
      </c>
      <c r="F27" s="50">
        <v>436</v>
      </c>
      <c r="G27" s="50">
        <v>12872</v>
      </c>
      <c r="H27" s="50">
        <v>512</v>
      </c>
      <c r="I27" s="73"/>
      <c r="J27" s="85">
        <f t="shared" si="3"/>
        <v>31.97189097103918</v>
      </c>
      <c r="K27" s="50">
        <v>7507</v>
      </c>
      <c r="L27" s="51"/>
      <c r="M27" s="86">
        <f t="shared" si="4"/>
        <v>8.5178875638841564E-2</v>
      </c>
      <c r="N27" s="50">
        <v>20</v>
      </c>
      <c r="P27" s="64"/>
    </row>
    <row r="28" spans="1:16" x14ac:dyDescent="0.25">
      <c r="A28" s="25" t="s">
        <v>35</v>
      </c>
      <c r="B28" s="25"/>
      <c r="C28" s="71">
        <v>1114</v>
      </c>
      <c r="D28" s="86">
        <f t="shared" si="2"/>
        <v>88.420107719928183</v>
      </c>
      <c r="E28" s="50">
        <v>94</v>
      </c>
      <c r="F28" s="50">
        <v>167</v>
      </c>
      <c r="G28" s="50">
        <v>710</v>
      </c>
      <c r="H28" s="50">
        <v>14</v>
      </c>
      <c r="I28" s="73"/>
      <c r="J28" s="85">
        <f t="shared" si="3"/>
        <v>11.131059245960502</v>
      </c>
      <c r="K28" s="50">
        <v>124</v>
      </c>
      <c r="L28" s="51"/>
      <c r="M28" s="86">
        <f t="shared" si="4"/>
        <v>0.44883303411131059</v>
      </c>
      <c r="N28" s="50">
        <v>5</v>
      </c>
      <c r="P28" s="64"/>
    </row>
    <row r="29" spans="1:16" x14ac:dyDescent="0.25">
      <c r="A29" s="25" t="s">
        <v>36</v>
      </c>
      <c r="B29" s="25"/>
      <c r="C29" s="71">
        <v>5522</v>
      </c>
      <c r="D29" s="86">
        <f t="shared" si="2"/>
        <v>92.013763129300969</v>
      </c>
      <c r="E29" s="50">
        <v>593</v>
      </c>
      <c r="F29" s="50">
        <v>1542</v>
      </c>
      <c r="G29" s="50">
        <v>2734</v>
      </c>
      <c r="H29" s="50">
        <v>212</v>
      </c>
      <c r="I29" s="73"/>
      <c r="J29" s="85">
        <f t="shared" si="3"/>
        <v>7.6783773994929376</v>
      </c>
      <c r="K29" s="50">
        <v>424</v>
      </c>
      <c r="L29" s="51"/>
      <c r="M29" s="86">
        <f t="shared" si="4"/>
        <v>0.30785947120608476</v>
      </c>
      <c r="N29" s="50">
        <v>17</v>
      </c>
      <c r="P29" s="64"/>
    </row>
    <row r="30" spans="1:16" x14ac:dyDescent="0.25">
      <c r="A30" s="25" t="s">
        <v>37</v>
      </c>
      <c r="B30" s="25"/>
      <c r="C30" s="71">
        <v>5470</v>
      </c>
      <c r="D30" s="86">
        <f t="shared" si="2"/>
        <v>72.230347349177322</v>
      </c>
      <c r="E30" s="50">
        <v>501</v>
      </c>
      <c r="F30" s="50">
        <v>628</v>
      </c>
      <c r="G30" s="50">
        <v>2690</v>
      </c>
      <c r="H30" s="50">
        <v>132</v>
      </c>
      <c r="I30" s="73"/>
      <c r="J30" s="85">
        <f t="shared" si="3"/>
        <v>25.228519195612432</v>
      </c>
      <c r="K30" s="50">
        <v>1380</v>
      </c>
      <c r="L30" s="51"/>
      <c r="M30" s="86">
        <f t="shared" si="4"/>
        <v>2.5411334552102374</v>
      </c>
      <c r="N30" s="50">
        <v>139</v>
      </c>
      <c r="P30" s="64"/>
    </row>
    <row r="31" spans="1:16" x14ac:dyDescent="0.25">
      <c r="A31" s="25" t="s">
        <v>38</v>
      </c>
      <c r="B31" s="25"/>
      <c r="C31" s="71">
        <v>586</v>
      </c>
      <c r="D31" s="86">
        <f t="shared" si="2"/>
        <v>61.43344709897611</v>
      </c>
      <c r="E31" s="50">
        <v>47</v>
      </c>
      <c r="F31" s="50">
        <v>29</v>
      </c>
      <c r="G31" s="50">
        <v>253</v>
      </c>
      <c r="H31" s="50">
        <v>31</v>
      </c>
      <c r="I31" s="73"/>
      <c r="J31" s="85">
        <f t="shared" si="3"/>
        <v>38.05460750853242</v>
      </c>
      <c r="K31" s="50">
        <v>223</v>
      </c>
      <c r="L31" s="51"/>
      <c r="M31" s="86">
        <f t="shared" si="4"/>
        <v>0.51194539249146753</v>
      </c>
      <c r="N31" s="50">
        <v>3</v>
      </c>
      <c r="P31" s="64"/>
    </row>
    <row r="32" spans="1:16" ht="9" customHeight="1" thickBot="1" x14ac:dyDescent="0.3">
      <c r="A32" s="39"/>
      <c r="B32" s="3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9" customHeight="1" x14ac:dyDescent="0.25"/>
    <row r="34" spans="1:14" ht="12.75" customHeight="1" x14ac:dyDescent="0.25">
      <c r="A34" s="13" t="s">
        <v>4</v>
      </c>
      <c r="B34" s="102" t="s">
        <v>94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2.75" customHeight="1" x14ac:dyDescent="0.25">
      <c r="A35" s="15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3.5" customHeight="1" x14ac:dyDescent="0.25">
      <c r="A36" s="15" t="s">
        <v>5</v>
      </c>
      <c r="B36" s="111" t="s">
        <v>55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3.5" customHeight="1" x14ac:dyDescent="0.25">
      <c r="A37" s="15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4" ht="12.75" customHeight="1" x14ac:dyDescent="0.25">
      <c r="B38" s="58"/>
    </row>
    <row r="44" spans="1:14" x14ac:dyDescent="0.25">
      <c r="E44" s="59"/>
      <c r="F44" s="59"/>
      <c r="G44" s="59"/>
    </row>
    <row r="45" spans="1:14" x14ac:dyDescent="0.25">
      <c r="B45" s="89" t="s">
        <v>113</v>
      </c>
      <c r="C45" s="63">
        <v>68.243358877331758</v>
      </c>
      <c r="E45" s="23"/>
      <c r="F45" s="23"/>
    </row>
    <row r="46" spans="1:14" x14ac:dyDescent="0.25">
      <c r="B46" s="89" t="s">
        <v>114</v>
      </c>
      <c r="C46" s="88">
        <v>30.421761204814697</v>
      </c>
      <c r="E46" s="71"/>
      <c r="F46" s="71"/>
    </row>
    <row r="47" spans="1:14" x14ac:dyDescent="0.25">
      <c r="B47" s="89" t="s">
        <v>73</v>
      </c>
      <c r="C47" s="87">
        <v>1.3348799178535435</v>
      </c>
      <c r="E47" s="71"/>
      <c r="F47" s="71"/>
    </row>
    <row r="48" spans="1:14" x14ac:dyDescent="0.25">
      <c r="B48" s="15"/>
      <c r="C48" s="73"/>
      <c r="D48" s="64"/>
      <c r="E48" s="71"/>
      <c r="F48" s="71"/>
    </row>
    <row r="49" spans="2:11" x14ac:dyDescent="0.25">
      <c r="B49" s="15"/>
      <c r="C49" s="73"/>
      <c r="D49" s="64"/>
      <c r="E49" s="71"/>
      <c r="F49" s="71"/>
    </row>
    <row r="50" spans="2:11" x14ac:dyDescent="0.25">
      <c r="B50" s="15"/>
      <c r="C50" s="73"/>
      <c r="D50" s="64"/>
      <c r="E50" s="65"/>
      <c r="F50" s="65"/>
    </row>
    <row r="51" spans="2:11" x14ac:dyDescent="0.25">
      <c r="B51" s="15"/>
      <c r="C51" s="73"/>
      <c r="D51" s="64"/>
      <c r="E51" s="65"/>
      <c r="F51" s="65"/>
    </row>
    <row r="52" spans="2:11" x14ac:dyDescent="0.25">
      <c r="B52" s="15"/>
      <c r="C52" s="73"/>
      <c r="D52" s="64"/>
      <c r="E52" s="65"/>
      <c r="F52" s="65"/>
    </row>
    <row r="53" spans="2:11" x14ac:dyDescent="0.25">
      <c r="B53" s="15"/>
      <c r="C53" s="73"/>
      <c r="D53" s="64"/>
      <c r="E53" s="65"/>
      <c r="F53" s="65"/>
    </row>
    <row r="54" spans="2:11" x14ac:dyDescent="0.25">
      <c r="B54" s="15"/>
      <c r="C54" s="73"/>
      <c r="D54" s="64"/>
      <c r="E54" s="65"/>
      <c r="F54" s="65"/>
    </row>
    <row r="55" spans="2:11" x14ac:dyDescent="0.25">
      <c r="B55" s="15"/>
      <c r="C55" s="73"/>
      <c r="D55" s="64"/>
      <c r="E55" s="65"/>
      <c r="F55" s="65"/>
    </row>
    <row r="56" spans="2:11" x14ac:dyDescent="0.25">
      <c r="B56" s="15"/>
      <c r="C56" s="73"/>
      <c r="D56" s="64"/>
      <c r="E56" s="65"/>
      <c r="F56" s="65"/>
    </row>
    <row r="57" spans="2:11" x14ac:dyDescent="0.25">
      <c r="B57" s="15"/>
      <c r="C57" s="73"/>
      <c r="D57" s="64"/>
      <c r="E57" s="65"/>
      <c r="F57" s="65"/>
      <c r="K57" s="75"/>
    </row>
    <row r="58" spans="2:11" x14ac:dyDescent="0.25">
      <c r="B58" s="15"/>
      <c r="C58" s="73"/>
      <c r="D58" s="64"/>
      <c r="E58" s="65"/>
      <c r="F58" s="65"/>
    </row>
    <row r="59" spans="2:11" x14ac:dyDescent="0.25">
      <c r="B59" s="15"/>
      <c r="C59" s="73"/>
      <c r="D59" s="64"/>
      <c r="E59" s="65"/>
      <c r="F59" s="65"/>
    </row>
    <row r="60" spans="2:11" x14ac:dyDescent="0.25">
      <c r="B60" s="15"/>
      <c r="C60" s="73"/>
      <c r="D60" s="64"/>
      <c r="E60" s="65"/>
      <c r="F60" s="65"/>
    </row>
    <row r="61" spans="2:11" x14ac:dyDescent="0.25">
      <c r="B61" s="15"/>
      <c r="C61" s="73"/>
      <c r="D61" s="64"/>
      <c r="E61" s="65"/>
      <c r="F61" s="65"/>
    </row>
    <row r="62" spans="2:11" x14ac:dyDescent="0.25">
      <c r="B62" s="15"/>
      <c r="C62" s="73"/>
      <c r="D62" s="64"/>
      <c r="E62" s="65"/>
      <c r="F62" s="65"/>
    </row>
  </sheetData>
  <sortState xmlns:xlrd2="http://schemas.microsoft.com/office/spreadsheetml/2017/richdata2" ref="C45:D46">
    <sortCondition descending="1" ref="C44:C46"/>
  </sortState>
  <mergeCells count="18">
    <mergeCell ref="J7:K7"/>
    <mergeCell ref="M7:N7"/>
    <mergeCell ref="B34:N35"/>
    <mergeCell ref="A4:N4"/>
    <mergeCell ref="B36:N36"/>
    <mergeCell ref="B37:K37"/>
    <mergeCell ref="C7:C9"/>
    <mergeCell ref="D8:D9"/>
    <mergeCell ref="E8:E9"/>
    <mergeCell ref="F8:F9"/>
    <mergeCell ref="G8:G9"/>
    <mergeCell ref="H8:H9"/>
    <mergeCell ref="D7:H7"/>
    <mergeCell ref="J8:J9"/>
    <mergeCell ref="K8:K9"/>
    <mergeCell ref="A7:B9"/>
    <mergeCell ref="M8:M9"/>
    <mergeCell ref="N8:N9"/>
  </mergeCells>
  <pageMargins left="0.70866141732283472" right="0.70866141732283472" top="0.94488188976377963" bottom="0.74803149606299213" header="0.31496062992125984" footer="0.31496062992125984"/>
  <pageSetup paperSize="9" scale="73" orientation="landscape" r:id="rId1"/>
  <rowBreaks count="1" manualBreakCount="1">
    <brk id="36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E3FA6-B13D-42F6-AABF-C0829ADD4860}">
  <dimension ref="A4:N75"/>
  <sheetViews>
    <sheetView zoomScaleNormal="100" workbookViewId="0">
      <selection activeCell="M25" sqref="M25"/>
    </sheetView>
  </sheetViews>
  <sheetFormatPr defaultRowHeight="15" x14ac:dyDescent="0.25"/>
  <cols>
    <col min="2" max="2" width="29.28515625" customWidth="1"/>
    <col min="3" max="7" width="13.42578125" customWidth="1"/>
    <col min="8" max="8" width="12.42578125" customWidth="1"/>
    <col min="9" max="9" width="8.28515625" customWidth="1"/>
    <col min="10" max="11" width="12.42578125" customWidth="1"/>
    <col min="12" max="12" width="8.28515625" customWidth="1"/>
    <col min="13" max="14" width="12.42578125" customWidth="1"/>
  </cols>
  <sheetData>
    <row r="4" spans="1:14" ht="33.75" customHeight="1" x14ac:dyDescent="0.25">
      <c r="A4" s="103" t="s">
        <v>140</v>
      </c>
      <c r="B4" s="103"/>
      <c r="C4" s="103"/>
      <c r="D4" s="103"/>
      <c r="E4" s="103"/>
      <c r="F4" s="103"/>
      <c r="G4" s="103"/>
      <c r="H4" s="36"/>
      <c r="I4" s="36"/>
      <c r="J4" s="36"/>
      <c r="K4" s="36"/>
      <c r="L4" s="36"/>
      <c r="M4" s="36"/>
      <c r="N4" s="36"/>
    </row>
    <row r="5" spans="1:14" ht="15.75" thickBot="1" x14ac:dyDescent="0.3"/>
    <row r="6" spans="1:14" ht="9" customHeight="1" x14ac:dyDescent="0.25">
      <c r="A6" s="52"/>
      <c r="B6" s="21"/>
      <c r="C6" s="69"/>
      <c r="D6" s="67"/>
      <c r="E6" s="41"/>
      <c r="F6" s="41"/>
      <c r="G6" s="41"/>
    </row>
    <row r="7" spans="1:14" x14ac:dyDescent="0.25">
      <c r="A7" s="117" t="s">
        <v>91</v>
      </c>
      <c r="B7" s="117"/>
      <c r="C7" s="107" t="s">
        <v>42</v>
      </c>
      <c r="D7" s="115" t="s">
        <v>118</v>
      </c>
      <c r="E7" s="115"/>
      <c r="F7" s="115"/>
      <c r="G7" s="115"/>
    </row>
    <row r="8" spans="1:14" x14ac:dyDescent="0.25">
      <c r="A8" s="117"/>
      <c r="B8" s="117"/>
      <c r="C8" s="107"/>
      <c r="D8" s="119" t="s">
        <v>116</v>
      </c>
      <c r="E8" s="119" t="s">
        <v>117</v>
      </c>
      <c r="F8" s="119" t="s">
        <v>88</v>
      </c>
      <c r="G8" s="119" t="s">
        <v>73</v>
      </c>
    </row>
    <row r="9" spans="1:14" x14ac:dyDescent="0.25">
      <c r="A9" s="117"/>
      <c r="B9" s="117"/>
      <c r="C9" s="107"/>
      <c r="D9" s="117"/>
      <c r="E9" s="117"/>
      <c r="F9" s="117"/>
      <c r="G9" s="117"/>
    </row>
    <row r="10" spans="1:14" ht="9" customHeight="1" thickBot="1" x14ac:dyDescent="0.3">
      <c r="A10" s="53"/>
      <c r="B10" s="40"/>
      <c r="C10" s="53"/>
      <c r="D10" s="40"/>
      <c r="E10" s="43"/>
      <c r="F10" s="43"/>
      <c r="G10" s="43"/>
    </row>
    <row r="11" spans="1:14" ht="9" customHeight="1" thickTop="1" x14ac:dyDescent="0.25">
      <c r="A11" s="15"/>
      <c r="B11" s="15"/>
      <c r="C11" s="15"/>
      <c r="D11" s="15"/>
      <c r="E11" s="15"/>
      <c r="F11" s="15"/>
      <c r="G11" s="15"/>
    </row>
    <row r="12" spans="1:14" x14ac:dyDescent="0.25">
      <c r="A12" s="15" t="s">
        <v>119</v>
      </c>
      <c r="B12" s="25"/>
      <c r="C12" s="71">
        <f>SUM(C15:C31)</f>
        <v>116916</v>
      </c>
      <c r="D12" s="71">
        <f t="shared" ref="D12:G12" si="0">SUM(D15:D31)</f>
        <v>71598</v>
      </c>
      <c r="E12" s="71">
        <f t="shared" si="0"/>
        <v>44553</v>
      </c>
      <c r="F12" s="71">
        <f t="shared" si="0"/>
        <v>764</v>
      </c>
      <c r="G12" s="71">
        <f t="shared" si="0"/>
        <v>1</v>
      </c>
    </row>
    <row r="13" spans="1:14" x14ac:dyDescent="0.25">
      <c r="A13" s="83" t="s">
        <v>60</v>
      </c>
      <c r="B13" s="25"/>
      <c r="C13" s="86">
        <f>SUM(D13:G13)</f>
        <v>99.999144685073048</v>
      </c>
      <c r="D13" s="86">
        <f>(D12/$C$12)*100</f>
        <v>61.238838140203221</v>
      </c>
      <c r="E13" s="86">
        <f t="shared" ref="E13:F13" si="1">(E12/$C$12)*100</f>
        <v>38.106845940675356</v>
      </c>
      <c r="F13" s="86">
        <f t="shared" si="1"/>
        <v>0.65346060419446439</v>
      </c>
      <c r="G13" s="91" t="s">
        <v>75</v>
      </c>
    </row>
    <row r="14" spans="1:14" x14ac:dyDescent="0.25">
      <c r="A14" s="15"/>
      <c r="B14" s="25"/>
      <c r="C14" s="71"/>
      <c r="D14" s="84"/>
      <c r="E14" s="50"/>
      <c r="F14" s="73"/>
      <c r="G14" s="71"/>
    </row>
    <row r="15" spans="1:14" x14ac:dyDescent="0.25">
      <c r="A15" s="25" t="s">
        <v>22</v>
      </c>
      <c r="B15" s="25"/>
      <c r="C15" s="71">
        <f>SUM(D15:G15)</f>
        <v>10672</v>
      </c>
      <c r="D15" s="90">
        <v>3666</v>
      </c>
      <c r="E15" s="90">
        <v>6854</v>
      </c>
      <c r="F15" s="90">
        <v>152</v>
      </c>
      <c r="G15" s="90">
        <v>0</v>
      </c>
      <c r="I15" s="97"/>
    </row>
    <row r="16" spans="1:14" x14ac:dyDescent="0.25">
      <c r="A16" s="25" t="s">
        <v>23</v>
      </c>
      <c r="B16" s="25"/>
      <c r="C16" s="71">
        <f t="shared" ref="C16:C31" si="2">SUM(D16:G16)</f>
        <v>6186</v>
      </c>
      <c r="D16" s="90">
        <v>4209</v>
      </c>
      <c r="E16" s="90">
        <v>1940</v>
      </c>
      <c r="F16" s="90">
        <v>37</v>
      </c>
      <c r="G16" s="90">
        <v>0</v>
      </c>
      <c r="I16" s="97"/>
    </row>
    <row r="17" spans="1:9" x14ac:dyDescent="0.25">
      <c r="A17" s="25" t="s">
        <v>24</v>
      </c>
      <c r="B17" s="25"/>
      <c r="C17" s="71">
        <f t="shared" si="2"/>
        <v>4143</v>
      </c>
      <c r="D17" s="90">
        <v>2828</v>
      </c>
      <c r="E17" s="90">
        <v>1283</v>
      </c>
      <c r="F17" s="90">
        <v>32</v>
      </c>
      <c r="G17" s="90">
        <v>0</v>
      </c>
      <c r="I17" s="97"/>
    </row>
    <row r="18" spans="1:9" x14ac:dyDescent="0.25">
      <c r="A18" s="25" t="s">
        <v>25</v>
      </c>
      <c r="B18" s="25"/>
      <c r="C18" s="71">
        <f t="shared" si="2"/>
        <v>2344</v>
      </c>
      <c r="D18" s="90">
        <v>869</v>
      </c>
      <c r="E18" s="90">
        <v>1459</v>
      </c>
      <c r="F18" s="90">
        <v>16</v>
      </c>
      <c r="G18" s="90">
        <v>0</v>
      </c>
      <c r="I18" s="97"/>
    </row>
    <row r="19" spans="1:9" x14ac:dyDescent="0.25">
      <c r="A19" s="25" t="s">
        <v>26</v>
      </c>
      <c r="B19" s="25"/>
      <c r="C19" s="71">
        <f t="shared" si="2"/>
        <v>2289</v>
      </c>
      <c r="D19" s="90">
        <v>1005</v>
      </c>
      <c r="E19" s="90">
        <v>1273</v>
      </c>
      <c r="F19" s="90">
        <v>11</v>
      </c>
      <c r="G19" s="90">
        <v>0</v>
      </c>
      <c r="I19" s="97"/>
    </row>
    <row r="20" spans="1:9" x14ac:dyDescent="0.25">
      <c r="A20" s="25" t="s">
        <v>27</v>
      </c>
      <c r="B20" s="25"/>
      <c r="C20" s="71">
        <f t="shared" si="2"/>
        <v>22330</v>
      </c>
      <c r="D20" s="90">
        <v>15668</v>
      </c>
      <c r="E20" s="90">
        <v>6546</v>
      </c>
      <c r="F20" s="90">
        <v>116</v>
      </c>
      <c r="G20" s="90">
        <v>0</v>
      </c>
      <c r="I20" s="97"/>
    </row>
    <row r="21" spans="1:9" x14ac:dyDescent="0.25">
      <c r="A21" s="25" t="s">
        <v>28</v>
      </c>
      <c r="B21" s="25"/>
      <c r="C21" s="71">
        <f t="shared" si="2"/>
        <v>4498</v>
      </c>
      <c r="D21" s="90">
        <v>2133</v>
      </c>
      <c r="E21" s="90">
        <v>2351</v>
      </c>
      <c r="F21" s="90">
        <v>14</v>
      </c>
      <c r="G21" s="90">
        <v>0</v>
      </c>
      <c r="I21" s="97"/>
    </row>
    <row r="22" spans="1:9" x14ac:dyDescent="0.25">
      <c r="A22" s="25" t="s">
        <v>29</v>
      </c>
      <c r="B22" s="25"/>
      <c r="C22" s="71">
        <f t="shared" si="2"/>
        <v>4612</v>
      </c>
      <c r="D22" s="90">
        <v>2953</v>
      </c>
      <c r="E22" s="90">
        <v>1638</v>
      </c>
      <c r="F22" s="90">
        <v>21</v>
      </c>
      <c r="G22" s="90">
        <v>0</v>
      </c>
      <c r="I22" s="97"/>
    </row>
    <row r="23" spans="1:9" x14ac:dyDescent="0.25">
      <c r="A23" s="25" t="s">
        <v>30</v>
      </c>
      <c r="B23" s="25"/>
      <c r="C23" s="71">
        <f t="shared" si="2"/>
        <v>1553</v>
      </c>
      <c r="D23" s="90">
        <v>646</v>
      </c>
      <c r="E23" s="90">
        <v>889</v>
      </c>
      <c r="F23" s="90">
        <v>18</v>
      </c>
      <c r="G23" s="90">
        <v>0</v>
      </c>
      <c r="I23" s="97"/>
    </row>
    <row r="24" spans="1:9" x14ac:dyDescent="0.25">
      <c r="A24" s="25" t="s">
        <v>31</v>
      </c>
      <c r="B24" s="25"/>
      <c r="C24" s="71">
        <f t="shared" si="2"/>
        <v>4106</v>
      </c>
      <c r="D24" s="90">
        <v>1256</v>
      </c>
      <c r="E24" s="90">
        <v>2788</v>
      </c>
      <c r="F24" s="90">
        <v>62</v>
      </c>
      <c r="G24" s="90">
        <v>0</v>
      </c>
      <c r="I24" s="97"/>
    </row>
    <row r="25" spans="1:9" x14ac:dyDescent="0.25">
      <c r="A25" s="25" t="s">
        <v>32</v>
      </c>
      <c r="B25" s="25"/>
      <c r="C25" s="71">
        <f t="shared" si="2"/>
        <v>2865</v>
      </c>
      <c r="D25" s="90">
        <v>1622</v>
      </c>
      <c r="E25" s="90">
        <v>1204</v>
      </c>
      <c r="F25" s="90">
        <v>39</v>
      </c>
      <c r="G25" s="90">
        <v>0</v>
      </c>
      <c r="I25" s="97"/>
    </row>
    <row r="26" spans="1:9" x14ac:dyDescent="0.25">
      <c r="A26" s="25" t="s">
        <v>33</v>
      </c>
      <c r="B26" s="25"/>
      <c r="C26" s="71">
        <f t="shared" si="2"/>
        <v>7440</v>
      </c>
      <c r="D26" s="90">
        <v>5001</v>
      </c>
      <c r="E26" s="90">
        <v>2367</v>
      </c>
      <c r="F26" s="90">
        <v>72</v>
      </c>
      <c r="G26" s="90">
        <v>0</v>
      </c>
      <c r="I26" s="97"/>
    </row>
    <row r="27" spans="1:9" x14ac:dyDescent="0.25">
      <c r="A27" s="25" t="s">
        <v>34</v>
      </c>
      <c r="B27" s="25"/>
      <c r="C27" s="71">
        <f t="shared" si="2"/>
        <v>31931</v>
      </c>
      <c r="D27" s="90">
        <v>22873</v>
      </c>
      <c r="E27" s="90">
        <v>8974</v>
      </c>
      <c r="F27" s="90">
        <v>83</v>
      </c>
      <c r="G27" s="90">
        <v>1</v>
      </c>
      <c r="I27" s="97"/>
    </row>
    <row r="28" spans="1:9" x14ac:dyDescent="0.25">
      <c r="A28" s="25" t="s">
        <v>35</v>
      </c>
      <c r="B28" s="25"/>
      <c r="C28" s="71">
        <f t="shared" si="2"/>
        <v>1487</v>
      </c>
      <c r="D28" s="90">
        <v>1159</v>
      </c>
      <c r="E28" s="90">
        <v>323</v>
      </c>
      <c r="F28" s="90">
        <v>5</v>
      </c>
      <c r="G28" s="90">
        <v>0</v>
      </c>
      <c r="I28" s="97"/>
    </row>
    <row r="29" spans="1:9" x14ac:dyDescent="0.25">
      <c r="A29" s="25" t="s">
        <v>36</v>
      </c>
      <c r="B29" s="25"/>
      <c r="C29" s="71">
        <f t="shared" si="2"/>
        <v>5253</v>
      </c>
      <c r="D29" s="90">
        <v>2953</v>
      </c>
      <c r="E29" s="90">
        <v>2248</v>
      </c>
      <c r="F29" s="90">
        <v>52</v>
      </c>
      <c r="G29" s="90">
        <v>0</v>
      </c>
      <c r="I29" s="97"/>
    </row>
    <row r="30" spans="1:9" x14ac:dyDescent="0.25">
      <c r="A30" s="25" t="s">
        <v>37</v>
      </c>
      <c r="B30" s="25"/>
      <c r="C30" s="71">
        <f t="shared" si="2"/>
        <v>4753</v>
      </c>
      <c r="D30" s="90">
        <v>2617</v>
      </c>
      <c r="E30" s="90">
        <v>2103</v>
      </c>
      <c r="F30" s="90">
        <v>33</v>
      </c>
      <c r="G30" s="90">
        <v>0</v>
      </c>
      <c r="I30" s="97"/>
    </row>
    <row r="31" spans="1:9" x14ac:dyDescent="0.25">
      <c r="A31" s="25" t="s">
        <v>38</v>
      </c>
      <c r="B31" s="25"/>
      <c r="C31" s="71">
        <f t="shared" si="2"/>
        <v>454</v>
      </c>
      <c r="D31" s="90">
        <v>140</v>
      </c>
      <c r="E31" s="90">
        <v>313</v>
      </c>
      <c r="F31" s="90">
        <v>1</v>
      </c>
      <c r="G31" s="90">
        <v>0</v>
      </c>
      <c r="I31" s="97"/>
    </row>
    <row r="32" spans="1:9" ht="9" customHeight="1" thickBot="1" x14ac:dyDescent="0.3">
      <c r="A32" s="39"/>
      <c r="B32" s="39"/>
      <c r="C32" s="49"/>
      <c r="D32" s="49"/>
      <c r="E32" s="49"/>
      <c r="F32" s="49"/>
      <c r="G32" s="49"/>
    </row>
    <row r="33" spans="1:14" ht="9" customHeight="1" x14ac:dyDescent="0.25"/>
    <row r="34" spans="1:14" ht="12.75" customHeight="1" x14ac:dyDescent="0.25">
      <c r="A34" s="13" t="s">
        <v>4</v>
      </c>
      <c r="B34" s="102" t="s">
        <v>94</v>
      </c>
      <c r="C34" s="102"/>
      <c r="D34" s="102"/>
      <c r="E34" s="102"/>
      <c r="F34" s="102"/>
      <c r="G34" s="102"/>
      <c r="H34" s="33"/>
      <c r="I34" s="33"/>
      <c r="J34" s="33"/>
      <c r="K34" s="33"/>
      <c r="L34" s="33"/>
      <c r="M34" s="33"/>
      <c r="N34" s="33"/>
    </row>
    <row r="35" spans="1:14" ht="12.75" customHeight="1" x14ac:dyDescent="0.25">
      <c r="A35" s="13"/>
      <c r="B35" s="102"/>
      <c r="C35" s="102"/>
      <c r="D35" s="102"/>
      <c r="E35" s="102"/>
      <c r="F35" s="102"/>
      <c r="G35" s="102"/>
      <c r="H35" s="33"/>
      <c r="I35" s="33"/>
      <c r="J35" s="33"/>
      <c r="K35" s="33"/>
      <c r="L35" s="33"/>
      <c r="M35" s="33"/>
      <c r="N35" s="33"/>
    </row>
    <row r="36" spans="1:14" ht="12.75" customHeight="1" x14ac:dyDescent="0.25">
      <c r="A36" s="15"/>
      <c r="B36" s="102"/>
      <c r="C36" s="102"/>
      <c r="D36" s="102"/>
      <c r="E36" s="102"/>
      <c r="F36" s="102"/>
      <c r="G36" s="102"/>
      <c r="H36" s="33"/>
      <c r="I36" s="33"/>
      <c r="J36" s="33"/>
      <c r="K36" s="33"/>
      <c r="L36" s="33"/>
      <c r="M36" s="33"/>
      <c r="N36" s="33"/>
    </row>
    <row r="37" spans="1:14" ht="13.5" customHeight="1" x14ac:dyDescent="0.25">
      <c r="A37" s="15" t="s">
        <v>5</v>
      </c>
      <c r="B37" s="111" t="s">
        <v>55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3.5" customHeight="1" x14ac:dyDescent="0.25">
      <c r="A38" s="15"/>
      <c r="B38" s="114" t="s">
        <v>74</v>
      </c>
      <c r="C38" s="114"/>
      <c r="D38" s="114"/>
      <c r="E38" s="114"/>
      <c r="F38" s="114"/>
      <c r="G38" s="114"/>
      <c r="H38" s="114"/>
      <c r="I38" s="114"/>
      <c r="J38" s="114"/>
      <c r="K38" s="82"/>
    </row>
    <row r="39" spans="1:14" ht="12.75" customHeight="1" x14ac:dyDescent="0.25">
      <c r="B39" s="58" t="s">
        <v>70</v>
      </c>
    </row>
    <row r="45" spans="1:14" x14ac:dyDescent="0.25">
      <c r="E45" s="59"/>
      <c r="F45" s="59"/>
      <c r="G45" s="59"/>
    </row>
    <row r="46" spans="1:14" x14ac:dyDescent="0.25">
      <c r="B46" s="89" t="s">
        <v>116</v>
      </c>
      <c r="C46" s="63">
        <f>D13</f>
        <v>61.238838140203221</v>
      </c>
      <c r="E46" s="23"/>
      <c r="F46" s="23"/>
    </row>
    <row r="47" spans="1:14" x14ac:dyDescent="0.25">
      <c r="B47" s="89" t="s">
        <v>117</v>
      </c>
      <c r="C47" s="88">
        <f>E13</f>
        <v>38.106845940675356</v>
      </c>
      <c r="E47" s="71"/>
      <c r="F47" s="71"/>
    </row>
    <row r="48" spans="1:14" x14ac:dyDescent="0.25">
      <c r="B48" s="89" t="s">
        <v>88</v>
      </c>
      <c r="C48" s="87">
        <f>F13</f>
        <v>0.65346060419446439</v>
      </c>
      <c r="E48" s="71"/>
      <c r="F48" s="71"/>
    </row>
    <row r="49" spans="2:11" x14ac:dyDescent="0.25">
      <c r="B49" s="15" t="s">
        <v>73</v>
      </c>
      <c r="C49" s="73">
        <v>0</v>
      </c>
      <c r="D49" s="64"/>
      <c r="E49" s="71"/>
      <c r="F49" s="71"/>
    </row>
    <row r="50" spans="2:11" x14ac:dyDescent="0.25">
      <c r="B50" s="15"/>
      <c r="C50" s="73"/>
      <c r="D50" s="64"/>
      <c r="E50" s="71"/>
      <c r="F50" s="71"/>
    </row>
    <row r="51" spans="2:11" x14ac:dyDescent="0.25">
      <c r="B51" s="15"/>
      <c r="C51" s="73"/>
      <c r="D51" s="64"/>
      <c r="E51" s="65"/>
      <c r="F51" s="65"/>
    </row>
    <row r="52" spans="2:11" x14ac:dyDescent="0.25">
      <c r="B52" s="15"/>
      <c r="C52" s="73"/>
      <c r="D52" s="64"/>
      <c r="E52" s="65"/>
      <c r="F52" s="65"/>
    </row>
    <row r="53" spans="2:11" x14ac:dyDescent="0.25">
      <c r="B53" s="15"/>
      <c r="C53" s="73"/>
      <c r="D53" s="64"/>
      <c r="E53" s="65"/>
      <c r="F53" s="65"/>
    </row>
    <row r="54" spans="2:11" x14ac:dyDescent="0.25">
      <c r="B54" s="15"/>
      <c r="C54" s="73"/>
      <c r="D54" s="64"/>
      <c r="E54" s="65"/>
      <c r="F54" s="65"/>
    </row>
    <row r="55" spans="2:11" x14ac:dyDescent="0.25">
      <c r="B55" s="15"/>
      <c r="C55" s="73"/>
      <c r="D55" s="64"/>
      <c r="E55" s="65"/>
      <c r="F55" s="65"/>
    </row>
    <row r="56" spans="2:11" x14ac:dyDescent="0.25">
      <c r="B56" s="15"/>
      <c r="C56" s="73"/>
      <c r="D56" s="64"/>
      <c r="E56" s="65"/>
      <c r="F56" s="65"/>
    </row>
    <row r="57" spans="2:11" x14ac:dyDescent="0.25">
      <c r="B57" s="15"/>
      <c r="C57" s="73"/>
      <c r="D57" s="64"/>
      <c r="E57" s="65"/>
      <c r="F57" s="65"/>
    </row>
    <row r="58" spans="2:11" x14ac:dyDescent="0.25">
      <c r="B58" s="15"/>
      <c r="C58" s="73" t="s">
        <v>143</v>
      </c>
      <c r="D58" s="64" t="s">
        <v>144</v>
      </c>
      <c r="E58" s="65"/>
      <c r="F58" s="65"/>
      <c r="K58" s="75"/>
    </row>
    <row r="59" spans="2:11" x14ac:dyDescent="0.25">
      <c r="B59" s="25" t="s">
        <v>22</v>
      </c>
      <c r="C59" s="64">
        <f t="shared" ref="C59:C75" si="3">(D15/C15)*100</f>
        <v>34.351574212893553</v>
      </c>
      <c r="D59" s="97">
        <f t="shared" ref="D59:D75" si="4">(E15/C15)*100</f>
        <v>64.224137931034491</v>
      </c>
      <c r="E59" s="65"/>
      <c r="F59" s="65"/>
    </row>
    <row r="60" spans="2:11" x14ac:dyDescent="0.25">
      <c r="B60" s="25" t="s">
        <v>23</v>
      </c>
      <c r="C60" s="64">
        <f t="shared" si="3"/>
        <v>68.040737148399614</v>
      </c>
      <c r="D60" s="97">
        <f t="shared" si="4"/>
        <v>31.361138053669574</v>
      </c>
      <c r="E60" s="65"/>
      <c r="F60" s="65"/>
    </row>
    <row r="61" spans="2:11" x14ac:dyDescent="0.25">
      <c r="B61" s="25" t="s">
        <v>24</v>
      </c>
      <c r="C61" s="64">
        <f t="shared" si="3"/>
        <v>68.259715182235098</v>
      </c>
      <c r="D61" s="97">
        <f t="shared" si="4"/>
        <v>30.967897658701425</v>
      </c>
      <c r="E61" s="65"/>
      <c r="F61" s="65"/>
    </row>
    <row r="62" spans="2:11" x14ac:dyDescent="0.25">
      <c r="B62" s="25" t="s">
        <v>25</v>
      </c>
      <c r="C62" s="64">
        <f t="shared" si="3"/>
        <v>37.07337883959044</v>
      </c>
      <c r="D62" s="97">
        <f t="shared" si="4"/>
        <v>62.244027303754265</v>
      </c>
      <c r="E62" s="65"/>
      <c r="F62" s="65"/>
    </row>
    <row r="63" spans="2:11" x14ac:dyDescent="0.25">
      <c r="B63" s="25" t="s">
        <v>26</v>
      </c>
      <c r="C63" s="64">
        <f t="shared" si="3"/>
        <v>43.905635648754917</v>
      </c>
      <c r="D63" s="97">
        <f t="shared" si="4"/>
        <v>55.613805155089558</v>
      </c>
      <c r="E63" s="65"/>
      <c r="F63" s="65"/>
    </row>
    <row r="64" spans="2:11" x14ac:dyDescent="0.25">
      <c r="B64" s="25" t="s">
        <v>27</v>
      </c>
      <c r="C64" s="64">
        <f t="shared" si="3"/>
        <v>70.165696372592919</v>
      </c>
      <c r="D64" s="97">
        <f t="shared" si="4"/>
        <v>29.314823107926557</v>
      </c>
    </row>
    <row r="65" spans="2:4" x14ac:dyDescent="0.25">
      <c r="B65" s="25" t="s">
        <v>28</v>
      </c>
      <c r="C65" s="64">
        <f t="shared" si="3"/>
        <v>47.421076033792801</v>
      </c>
      <c r="D65" s="97">
        <f t="shared" si="4"/>
        <v>52.267674522009777</v>
      </c>
    </row>
    <row r="66" spans="2:4" x14ac:dyDescent="0.25">
      <c r="B66" s="25" t="s">
        <v>29</v>
      </c>
      <c r="C66" s="64">
        <f t="shared" si="3"/>
        <v>64.028620988725066</v>
      </c>
      <c r="D66" s="97">
        <f t="shared" si="4"/>
        <v>35.516045099739806</v>
      </c>
    </row>
    <row r="67" spans="2:4" x14ac:dyDescent="0.25">
      <c r="B67" s="25" t="s">
        <v>30</v>
      </c>
      <c r="C67" s="64">
        <f t="shared" si="3"/>
        <v>41.596909207984545</v>
      </c>
      <c r="D67" s="97">
        <f t="shared" si="4"/>
        <v>57.244043786220224</v>
      </c>
    </row>
    <row r="68" spans="2:4" x14ac:dyDescent="0.25">
      <c r="B68" s="25" t="s">
        <v>31</v>
      </c>
      <c r="C68" s="64">
        <f t="shared" si="3"/>
        <v>30.589381393083293</v>
      </c>
      <c r="D68" s="97">
        <f t="shared" si="4"/>
        <v>67.900633219678525</v>
      </c>
    </row>
    <row r="69" spans="2:4" x14ac:dyDescent="0.25">
      <c r="B69" s="25" t="s">
        <v>32</v>
      </c>
      <c r="C69" s="64">
        <f t="shared" si="3"/>
        <v>56.614310645724252</v>
      </c>
      <c r="D69" s="97">
        <f t="shared" si="4"/>
        <v>42.024432809773124</v>
      </c>
    </row>
    <row r="70" spans="2:4" x14ac:dyDescent="0.25">
      <c r="B70" s="25" t="s">
        <v>33</v>
      </c>
      <c r="C70" s="64">
        <f t="shared" si="3"/>
        <v>67.217741935483872</v>
      </c>
      <c r="D70" s="97">
        <f t="shared" si="4"/>
        <v>31.814516129032256</v>
      </c>
    </row>
    <row r="71" spans="2:4" x14ac:dyDescent="0.25">
      <c r="B71" s="25" t="s">
        <v>34</v>
      </c>
      <c r="C71" s="64">
        <f t="shared" si="3"/>
        <v>71.632582756568851</v>
      </c>
      <c r="D71" s="97">
        <f t="shared" si="4"/>
        <v>28.104350004697633</v>
      </c>
    </row>
    <row r="72" spans="2:4" x14ac:dyDescent="0.25">
      <c r="B72" s="25" t="s">
        <v>35</v>
      </c>
      <c r="C72" s="64">
        <f t="shared" si="3"/>
        <v>77.942165433759243</v>
      </c>
      <c r="D72" s="97">
        <f t="shared" si="4"/>
        <v>21.72158708809684</v>
      </c>
    </row>
    <row r="73" spans="2:4" x14ac:dyDescent="0.25">
      <c r="B73" s="25" t="s">
        <v>36</v>
      </c>
      <c r="C73" s="64">
        <f t="shared" si="3"/>
        <v>56.21549590710071</v>
      </c>
      <c r="D73" s="97">
        <f t="shared" si="4"/>
        <v>42.794593565581572</v>
      </c>
    </row>
    <row r="74" spans="2:4" x14ac:dyDescent="0.25">
      <c r="B74" s="25" t="s">
        <v>37</v>
      </c>
      <c r="C74" s="64">
        <f t="shared" si="3"/>
        <v>55.059962129181571</v>
      </c>
      <c r="D74" s="97">
        <f t="shared" si="4"/>
        <v>44.245739532926571</v>
      </c>
    </row>
    <row r="75" spans="2:4" x14ac:dyDescent="0.25">
      <c r="B75" s="25" t="s">
        <v>38</v>
      </c>
      <c r="C75" s="64">
        <f t="shared" si="3"/>
        <v>30.837004405286343</v>
      </c>
      <c r="D75" s="97">
        <f t="shared" si="4"/>
        <v>68.942731277533042</v>
      </c>
    </row>
  </sheetData>
  <mergeCells count="11">
    <mergeCell ref="B38:J38"/>
    <mergeCell ref="B37:N37"/>
    <mergeCell ref="A4:G4"/>
    <mergeCell ref="D7:G7"/>
    <mergeCell ref="B34:G36"/>
    <mergeCell ref="A7:B9"/>
    <mergeCell ref="C7:C9"/>
    <mergeCell ref="D8:D9"/>
    <mergeCell ref="E8:E9"/>
    <mergeCell ref="F8:F9"/>
    <mergeCell ref="G8:G9"/>
  </mergeCells>
  <pageMargins left="1.8897637795275593" right="0.70866141732283472" top="0.35433070866141736" bottom="0.74803149606299213" header="0.31496062992125984" footer="0.31496062992125984"/>
  <pageSetup paperSize="9" scale="92" orientation="landscape" r:id="rId1"/>
  <rowBreaks count="1" manualBreakCount="1">
    <brk id="39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AE1F-3924-4482-A32A-6ED1FAE641FB}">
  <dimension ref="A4:O62"/>
  <sheetViews>
    <sheetView topLeftCell="A31" zoomScaleNormal="100" workbookViewId="0">
      <selection activeCell="H31" sqref="H31"/>
    </sheetView>
  </sheetViews>
  <sheetFormatPr defaultRowHeight="15" x14ac:dyDescent="0.25"/>
  <cols>
    <col min="2" max="2" width="29.28515625" customWidth="1"/>
    <col min="3" max="5" width="16" customWidth="1"/>
    <col min="6" max="6" width="6.85546875" customWidth="1"/>
    <col min="7" max="9" width="16.5703125" customWidth="1"/>
    <col min="10" max="16" width="13.140625" customWidth="1"/>
  </cols>
  <sheetData>
    <row r="4" spans="1:11" ht="32.25" customHeight="1" x14ac:dyDescent="0.25">
      <c r="A4" s="120" t="s">
        <v>147</v>
      </c>
      <c r="B4" s="120"/>
      <c r="C4" s="120"/>
      <c r="D4" s="120"/>
      <c r="E4" s="120"/>
      <c r="F4" s="120"/>
      <c r="G4" s="120"/>
      <c r="H4" s="120"/>
      <c r="I4" s="120"/>
      <c r="J4" s="92"/>
      <c r="K4" s="92"/>
    </row>
    <row r="5" spans="1:11" ht="15.75" thickBot="1" x14ac:dyDescent="0.3"/>
    <row r="6" spans="1:11" ht="9" customHeight="1" x14ac:dyDescent="0.25">
      <c r="A6" s="52"/>
      <c r="B6" s="21"/>
      <c r="C6" s="20"/>
      <c r="D6" s="41"/>
      <c r="E6" s="41"/>
      <c r="F6" s="41"/>
      <c r="G6" s="41"/>
      <c r="H6" s="41"/>
      <c r="I6" s="41"/>
    </row>
    <row r="7" spans="1:11" x14ac:dyDescent="0.25">
      <c r="A7" s="107" t="s">
        <v>72</v>
      </c>
      <c r="B7" s="107"/>
      <c r="C7" s="121" t="s">
        <v>0</v>
      </c>
      <c r="D7" s="121"/>
      <c r="E7" s="121"/>
      <c r="F7" s="78"/>
      <c r="G7" s="121" t="s">
        <v>39</v>
      </c>
      <c r="H7" s="121"/>
      <c r="I7" s="121"/>
    </row>
    <row r="8" spans="1:11" x14ac:dyDescent="0.25">
      <c r="A8" s="107"/>
      <c r="B8" s="107"/>
      <c r="C8" s="62" t="s">
        <v>76</v>
      </c>
      <c r="D8" s="62" t="s">
        <v>18</v>
      </c>
      <c r="E8" s="62" t="s">
        <v>19</v>
      </c>
      <c r="F8" s="23"/>
      <c r="G8" s="62" t="s">
        <v>76</v>
      </c>
      <c r="H8" s="62" t="s">
        <v>18</v>
      </c>
      <c r="I8" s="62" t="s">
        <v>19</v>
      </c>
    </row>
    <row r="9" spans="1:11" ht="9" customHeight="1" thickBot="1" x14ac:dyDescent="0.3">
      <c r="A9" s="53"/>
      <c r="B9" s="40"/>
      <c r="C9" s="40"/>
      <c r="D9" s="40"/>
      <c r="E9" s="40"/>
      <c r="F9" s="43"/>
      <c r="G9" s="40"/>
      <c r="H9" s="40"/>
      <c r="I9" s="40"/>
    </row>
    <row r="10" spans="1:11" ht="9" customHeight="1" thickTop="1" x14ac:dyDescent="0.25">
      <c r="A10" s="15"/>
      <c r="B10" s="15"/>
      <c r="C10" s="46"/>
      <c r="D10" s="15"/>
      <c r="E10" s="15"/>
      <c r="F10" s="15"/>
      <c r="G10" s="15"/>
      <c r="H10" s="15"/>
      <c r="I10" s="15"/>
    </row>
    <row r="11" spans="1:11" ht="15" customHeight="1" x14ac:dyDescent="0.25">
      <c r="A11" s="15" t="s">
        <v>119</v>
      </c>
      <c r="B11" s="15"/>
      <c r="C11" s="54">
        <f>SUM(C13:C29)</f>
        <v>2839</v>
      </c>
      <c r="D11" s="54">
        <f>SUM(D13:D29)</f>
        <v>1610</v>
      </c>
      <c r="E11" s="50">
        <f>SUM(E13:E29)</f>
        <v>1229</v>
      </c>
      <c r="F11" s="50"/>
      <c r="G11" s="51">
        <f>SUM(G13:G29)</f>
        <v>100</v>
      </c>
      <c r="H11" s="51">
        <f>(D11/C11)*100</f>
        <v>56.710109193377953</v>
      </c>
      <c r="I11" s="51">
        <f>(E11/C11)*100</f>
        <v>43.289890806622047</v>
      </c>
      <c r="J11" s="59"/>
    </row>
    <row r="12" spans="1:11" ht="15" customHeight="1" x14ac:dyDescent="0.25">
      <c r="A12" s="15"/>
      <c r="B12" s="15"/>
      <c r="C12" s="46"/>
      <c r="D12" s="61"/>
      <c r="E12" s="60"/>
      <c r="F12" s="60"/>
      <c r="G12" s="51"/>
      <c r="H12" s="63"/>
      <c r="I12" s="57"/>
      <c r="J12" s="56"/>
    </row>
    <row r="13" spans="1:11" ht="15" customHeight="1" x14ac:dyDescent="0.25">
      <c r="A13" s="25" t="s">
        <v>22</v>
      </c>
      <c r="B13" s="15"/>
      <c r="C13" s="47">
        <f>SUM(D13:E13)</f>
        <v>305</v>
      </c>
      <c r="D13" s="90">
        <v>176</v>
      </c>
      <c r="E13" s="90">
        <v>129</v>
      </c>
      <c r="F13" s="60"/>
      <c r="G13" s="51">
        <f>(C13/$C$11)*100</f>
        <v>10.743219443466009</v>
      </c>
      <c r="H13" s="63">
        <f>(D13/$C$11)*100</f>
        <v>6.1993659739344844</v>
      </c>
      <c r="I13" s="63">
        <f>(E13/$C$11)*100</f>
        <v>4.5438534695315251</v>
      </c>
      <c r="J13" s="56"/>
    </row>
    <row r="14" spans="1:11" x14ac:dyDescent="0.25">
      <c r="A14" s="25" t="s">
        <v>23</v>
      </c>
      <c r="B14" s="15"/>
      <c r="C14" s="47">
        <f t="shared" ref="C14:C29" si="0">SUM(D14:E14)</f>
        <v>134</v>
      </c>
      <c r="D14" s="90">
        <v>77</v>
      </c>
      <c r="E14" s="90">
        <v>57</v>
      </c>
      <c r="F14" s="15"/>
      <c r="G14" s="51">
        <f t="shared" ref="G14:G29" si="1">(C14/$C$11)*100</f>
        <v>4.7199718210637549</v>
      </c>
      <c r="H14" s="63">
        <f t="shared" ref="H14:H29" si="2">(D14/$C$11)*100</f>
        <v>2.712222613596337</v>
      </c>
      <c r="I14" s="63">
        <f t="shared" ref="I14:I29" si="3">(E14/$C$11)*100</f>
        <v>2.0077492074674184</v>
      </c>
    </row>
    <row r="15" spans="1:11" x14ac:dyDescent="0.25">
      <c r="A15" s="25" t="s">
        <v>24</v>
      </c>
      <c r="B15" s="15"/>
      <c r="C15" s="47">
        <f t="shared" si="0"/>
        <v>63</v>
      </c>
      <c r="D15" s="90">
        <v>36</v>
      </c>
      <c r="E15" s="90">
        <v>27</v>
      </c>
      <c r="F15" s="15"/>
      <c r="G15" s="51">
        <f t="shared" si="1"/>
        <v>2.2190912293060938</v>
      </c>
      <c r="H15" s="63">
        <f t="shared" si="2"/>
        <v>1.2680521310320536</v>
      </c>
      <c r="I15" s="63">
        <f t="shared" si="3"/>
        <v>0.95103909827404021</v>
      </c>
    </row>
    <row r="16" spans="1:11" x14ac:dyDescent="0.25">
      <c r="A16" s="25" t="s">
        <v>25</v>
      </c>
      <c r="B16" s="15"/>
      <c r="C16" s="47">
        <f t="shared" si="0"/>
        <v>83</v>
      </c>
      <c r="D16" s="90">
        <v>49</v>
      </c>
      <c r="E16" s="90">
        <v>34</v>
      </c>
      <c r="F16" s="15"/>
      <c r="G16" s="51">
        <f t="shared" si="1"/>
        <v>2.9235646354350124</v>
      </c>
      <c r="H16" s="63">
        <f t="shared" si="2"/>
        <v>1.7259598450158504</v>
      </c>
      <c r="I16" s="63">
        <f t="shared" si="3"/>
        <v>1.1976047904191618</v>
      </c>
    </row>
    <row r="17" spans="1:9" x14ac:dyDescent="0.25">
      <c r="A17" s="25" t="s">
        <v>26</v>
      </c>
      <c r="B17" s="15"/>
      <c r="C17" s="47">
        <f t="shared" si="0"/>
        <v>65</v>
      </c>
      <c r="D17" s="90">
        <v>39</v>
      </c>
      <c r="E17" s="90">
        <v>26</v>
      </c>
      <c r="F17" s="15"/>
      <c r="G17" s="51">
        <f t="shared" si="1"/>
        <v>2.2895385699189856</v>
      </c>
      <c r="H17" s="63">
        <f t="shared" si="2"/>
        <v>1.3737231419513913</v>
      </c>
      <c r="I17" s="63">
        <f t="shared" si="3"/>
        <v>0.91581542796759419</v>
      </c>
    </row>
    <row r="18" spans="1:9" x14ac:dyDescent="0.25">
      <c r="A18" s="25" t="s">
        <v>27</v>
      </c>
      <c r="B18" s="15"/>
      <c r="C18" s="47">
        <f t="shared" si="0"/>
        <v>419</v>
      </c>
      <c r="D18" s="90">
        <v>240</v>
      </c>
      <c r="E18" s="90">
        <v>179</v>
      </c>
      <c r="F18" s="15"/>
      <c r="G18" s="51">
        <f t="shared" si="1"/>
        <v>14.758717858400846</v>
      </c>
      <c r="H18" s="63">
        <f t="shared" si="2"/>
        <v>8.4536808735470235</v>
      </c>
      <c r="I18" s="63">
        <f t="shared" si="3"/>
        <v>6.3050369848538219</v>
      </c>
    </row>
    <row r="19" spans="1:9" x14ac:dyDescent="0.25">
      <c r="A19" s="25" t="s">
        <v>28</v>
      </c>
      <c r="B19" s="15"/>
      <c r="C19" s="47">
        <f t="shared" si="0"/>
        <v>108</v>
      </c>
      <c r="D19" s="90">
        <v>64</v>
      </c>
      <c r="E19" s="90">
        <v>44</v>
      </c>
      <c r="F19" s="15"/>
      <c r="G19" s="51">
        <f t="shared" si="1"/>
        <v>3.8041563930961608</v>
      </c>
      <c r="H19" s="63">
        <f t="shared" si="2"/>
        <v>2.2543148996125395</v>
      </c>
      <c r="I19" s="63">
        <f t="shared" si="3"/>
        <v>1.5498414934836211</v>
      </c>
    </row>
    <row r="20" spans="1:9" x14ac:dyDescent="0.25">
      <c r="A20" s="25" t="s">
        <v>29</v>
      </c>
      <c r="B20" s="25"/>
      <c r="C20" s="47">
        <f t="shared" si="0"/>
        <v>107</v>
      </c>
      <c r="D20" s="90">
        <v>64</v>
      </c>
      <c r="E20" s="90">
        <v>43</v>
      </c>
      <c r="F20" s="54"/>
      <c r="G20" s="51">
        <f t="shared" si="1"/>
        <v>3.7689327227897147</v>
      </c>
      <c r="H20" s="63">
        <f t="shared" si="2"/>
        <v>2.2543148996125395</v>
      </c>
      <c r="I20" s="63">
        <f t="shared" si="3"/>
        <v>1.5146178231771752</v>
      </c>
    </row>
    <row r="21" spans="1:9" x14ac:dyDescent="0.25">
      <c r="A21" s="25" t="s">
        <v>30</v>
      </c>
      <c r="B21" s="25"/>
      <c r="C21" s="47">
        <f t="shared" si="0"/>
        <v>57</v>
      </c>
      <c r="D21" s="90">
        <v>30</v>
      </c>
      <c r="E21" s="90">
        <v>27</v>
      </c>
      <c r="F21" s="54"/>
      <c r="G21" s="51">
        <f t="shared" si="1"/>
        <v>2.0077492074674184</v>
      </c>
      <c r="H21" s="63">
        <f t="shared" si="2"/>
        <v>1.0567101091933779</v>
      </c>
      <c r="I21" s="63">
        <f t="shared" si="3"/>
        <v>0.95103909827404021</v>
      </c>
    </row>
    <row r="22" spans="1:9" x14ac:dyDescent="0.25">
      <c r="A22" s="25" t="s">
        <v>31</v>
      </c>
      <c r="B22" s="25"/>
      <c r="C22" s="47">
        <f t="shared" si="0"/>
        <v>175</v>
      </c>
      <c r="D22" s="90">
        <v>90</v>
      </c>
      <c r="E22" s="90">
        <v>85</v>
      </c>
      <c r="F22" s="54"/>
      <c r="G22" s="51">
        <f t="shared" si="1"/>
        <v>6.1641423036280383</v>
      </c>
      <c r="H22" s="63">
        <f t="shared" si="2"/>
        <v>3.170130327580134</v>
      </c>
      <c r="I22" s="63">
        <f t="shared" si="3"/>
        <v>2.9940119760479043</v>
      </c>
    </row>
    <row r="23" spans="1:9" x14ac:dyDescent="0.25">
      <c r="A23" s="25" t="s">
        <v>32</v>
      </c>
      <c r="B23" s="25"/>
      <c r="C23" s="47">
        <f t="shared" si="0"/>
        <v>62</v>
      </c>
      <c r="D23" s="90">
        <v>40</v>
      </c>
      <c r="E23" s="90">
        <v>22</v>
      </c>
      <c r="F23" s="54"/>
      <c r="G23" s="51">
        <f t="shared" si="1"/>
        <v>2.1838675589996477</v>
      </c>
      <c r="H23" s="63">
        <f t="shared" si="2"/>
        <v>1.4089468122578372</v>
      </c>
      <c r="I23" s="63">
        <f t="shared" si="3"/>
        <v>0.77492074674181055</v>
      </c>
    </row>
    <row r="24" spans="1:9" x14ac:dyDescent="0.25">
      <c r="A24" s="25" t="s">
        <v>33</v>
      </c>
      <c r="B24" s="25"/>
      <c r="C24" s="47">
        <f t="shared" si="0"/>
        <v>188</v>
      </c>
      <c r="D24" s="90">
        <v>110</v>
      </c>
      <c r="E24" s="90">
        <v>78</v>
      </c>
      <c r="F24" s="54"/>
      <c r="G24" s="51">
        <f t="shared" si="1"/>
        <v>6.6220500176118353</v>
      </c>
      <c r="H24" s="63">
        <f t="shared" si="2"/>
        <v>3.8746037337090526</v>
      </c>
      <c r="I24" s="63">
        <f t="shared" si="3"/>
        <v>2.7474462839027827</v>
      </c>
    </row>
    <row r="25" spans="1:9" x14ac:dyDescent="0.25">
      <c r="A25" s="25" t="s">
        <v>34</v>
      </c>
      <c r="B25" s="25"/>
      <c r="C25" s="47">
        <f t="shared" si="0"/>
        <v>672</v>
      </c>
      <c r="D25" s="90">
        <v>374</v>
      </c>
      <c r="E25" s="90">
        <v>298</v>
      </c>
      <c r="F25" s="54"/>
      <c r="G25" s="51">
        <f t="shared" si="1"/>
        <v>23.670306445931665</v>
      </c>
      <c r="H25" s="63">
        <f t="shared" si="2"/>
        <v>13.17365269461078</v>
      </c>
      <c r="I25" s="63">
        <f t="shared" si="3"/>
        <v>10.496653751320888</v>
      </c>
    </row>
    <row r="26" spans="1:9" x14ac:dyDescent="0.25">
      <c r="A26" s="25" t="s">
        <v>35</v>
      </c>
      <c r="B26" s="25"/>
      <c r="C26" s="47">
        <f t="shared" si="0"/>
        <v>18</v>
      </c>
      <c r="D26" s="90">
        <v>11</v>
      </c>
      <c r="E26" s="90">
        <v>7</v>
      </c>
      <c r="F26" s="54"/>
      <c r="G26" s="51">
        <f t="shared" si="1"/>
        <v>0.6340260655160268</v>
      </c>
      <c r="H26" s="63">
        <f t="shared" si="2"/>
        <v>0.38746037337090528</v>
      </c>
      <c r="I26" s="63">
        <f t="shared" si="3"/>
        <v>0.24656569214512153</v>
      </c>
    </row>
    <row r="27" spans="1:9" x14ac:dyDescent="0.25">
      <c r="A27" s="25" t="s">
        <v>36</v>
      </c>
      <c r="B27" s="25"/>
      <c r="C27" s="47">
        <f t="shared" si="0"/>
        <v>226</v>
      </c>
      <c r="D27" s="90">
        <v>123</v>
      </c>
      <c r="E27" s="90">
        <v>103</v>
      </c>
      <c r="F27" s="54"/>
      <c r="G27" s="51">
        <f t="shared" si="1"/>
        <v>7.9605494892567812</v>
      </c>
      <c r="H27" s="63">
        <f t="shared" si="2"/>
        <v>4.3325114476928492</v>
      </c>
      <c r="I27" s="63">
        <f t="shared" si="3"/>
        <v>3.6280380415639311</v>
      </c>
    </row>
    <row r="28" spans="1:9" x14ac:dyDescent="0.25">
      <c r="A28" s="25" t="s">
        <v>37</v>
      </c>
      <c r="B28" s="25"/>
      <c r="C28" s="47">
        <f t="shared" si="0"/>
        <v>141</v>
      </c>
      <c r="D28" s="90">
        <v>74</v>
      </c>
      <c r="E28" s="90">
        <v>67</v>
      </c>
      <c r="F28" s="54"/>
      <c r="G28" s="51">
        <f t="shared" si="1"/>
        <v>4.966537513208876</v>
      </c>
      <c r="H28" s="63">
        <f t="shared" si="2"/>
        <v>2.606551602676999</v>
      </c>
      <c r="I28" s="63">
        <f t="shared" si="3"/>
        <v>2.3599859105318775</v>
      </c>
    </row>
    <row r="29" spans="1:9" x14ac:dyDescent="0.25">
      <c r="A29" s="25" t="s">
        <v>38</v>
      </c>
      <c r="B29" s="25"/>
      <c r="C29" s="47">
        <f t="shared" si="0"/>
        <v>16</v>
      </c>
      <c r="D29" s="90">
        <v>13</v>
      </c>
      <c r="E29" s="90">
        <v>3</v>
      </c>
      <c r="F29" s="54"/>
      <c r="G29" s="51">
        <f t="shared" si="1"/>
        <v>0.56357872490313488</v>
      </c>
      <c r="H29" s="63">
        <f t="shared" si="2"/>
        <v>0.45790771398379709</v>
      </c>
      <c r="I29" s="63">
        <f t="shared" si="3"/>
        <v>0.10567101091933778</v>
      </c>
    </row>
    <row r="30" spans="1:9" x14ac:dyDescent="0.25">
      <c r="A30" s="25"/>
      <c r="B30" s="25"/>
      <c r="C30" s="47"/>
      <c r="D30" s="90"/>
      <c r="E30" s="90"/>
      <c r="F30" s="54"/>
      <c r="G30" s="51"/>
      <c r="H30" s="63"/>
      <c r="I30" s="63"/>
    </row>
    <row r="31" spans="1:9" x14ac:dyDescent="0.25">
      <c r="A31" s="25" t="s">
        <v>145</v>
      </c>
      <c r="B31" s="98"/>
      <c r="C31" s="47">
        <f>C11/365</f>
        <v>7.7780821917808218</v>
      </c>
      <c r="D31" s="47">
        <f t="shared" ref="D31:E31" si="4">D11/365</f>
        <v>4.4109589041095889</v>
      </c>
      <c r="E31" s="47">
        <f t="shared" si="4"/>
        <v>3.3671232876712329</v>
      </c>
      <c r="F31" s="54"/>
      <c r="G31" s="51"/>
      <c r="H31" s="63"/>
      <c r="I31" s="63"/>
    </row>
    <row r="32" spans="1:9" ht="9" customHeight="1" thickBot="1" x14ac:dyDescent="0.3">
      <c r="A32" s="39"/>
      <c r="B32" s="39"/>
      <c r="C32" s="39"/>
      <c r="D32" s="49"/>
      <c r="E32" s="49"/>
      <c r="F32" s="49"/>
      <c r="G32" s="49"/>
      <c r="H32" s="49"/>
      <c r="I32" s="49"/>
    </row>
    <row r="33" spans="1:15" ht="9" customHeight="1" x14ac:dyDescent="0.25"/>
    <row r="34" spans="1:15" ht="12.75" customHeight="1" x14ac:dyDescent="0.25">
      <c r="A34" s="13" t="s">
        <v>4</v>
      </c>
      <c r="B34" s="102" t="s">
        <v>94</v>
      </c>
      <c r="C34" s="102"/>
      <c r="D34" s="102"/>
      <c r="E34" s="102"/>
      <c r="F34" s="102"/>
      <c r="G34" s="102"/>
      <c r="H34" s="102"/>
      <c r="I34" s="102"/>
      <c r="J34" s="33"/>
      <c r="K34" s="33"/>
      <c r="L34" s="33"/>
      <c r="M34" s="33"/>
      <c r="N34" s="33"/>
      <c r="O34" s="33"/>
    </row>
    <row r="35" spans="1:15" ht="12.75" customHeight="1" x14ac:dyDescent="0.25">
      <c r="A35" s="15"/>
      <c r="B35" s="102"/>
      <c r="C35" s="102"/>
      <c r="D35" s="102"/>
      <c r="E35" s="102"/>
      <c r="F35" s="102"/>
      <c r="G35" s="102"/>
      <c r="H35" s="102"/>
      <c r="I35" s="102"/>
      <c r="J35" s="33"/>
      <c r="K35" s="33"/>
      <c r="L35" s="33"/>
      <c r="M35" s="33"/>
      <c r="N35" s="33"/>
      <c r="O35" s="33"/>
    </row>
    <row r="36" spans="1:15" ht="13.5" customHeight="1" x14ac:dyDescent="0.25">
      <c r="A36" s="15" t="s">
        <v>5</v>
      </c>
      <c r="B36" s="111" t="s">
        <v>55</v>
      </c>
      <c r="C36" s="111"/>
      <c r="D36" s="111"/>
      <c r="E36" s="111"/>
      <c r="F36" s="111"/>
      <c r="G36" s="111"/>
      <c r="H36" s="111"/>
    </row>
    <row r="37" spans="1:15" ht="13.5" customHeight="1" x14ac:dyDescent="0.25">
      <c r="B37" s="15" t="s">
        <v>157</v>
      </c>
    </row>
    <row r="43" spans="1:15" x14ac:dyDescent="0.25">
      <c r="D43" s="59"/>
    </row>
    <row r="45" spans="1:15" x14ac:dyDescent="0.25">
      <c r="C45" t="s">
        <v>18</v>
      </c>
      <c r="D45" t="s">
        <v>19</v>
      </c>
    </row>
    <row r="46" spans="1:15" x14ac:dyDescent="0.25">
      <c r="B46" s="25" t="s">
        <v>34</v>
      </c>
      <c r="C46" s="63">
        <v>13.17365269461078</v>
      </c>
      <c r="D46" s="63">
        <v>10.496653751320888</v>
      </c>
    </row>
    <row r="47" spans="1:15" x14ac:dyDescent="0.25">
      <c r="B47" s="25" t="s">
        <v>27</v>
      </c>
      <c r="C47" s="63">
        <v>8.4536808735470235</v>
      </c>
      <c r="D47" s="63">
        <v>6.3050369848538219</v>
      </c>
    </row>
    <row r="48" spans="1:15" x14ac:dyDescent="0.25">
      <c r="B48" s="25" t="s">
        <v>22</v>
      </c>
      <c r="C48" s="63">
        <v>6.1993659739344844</v>
      </c>
      <c r="D48" s="63">
        <v>4.5438534695315251</v>
      </c>
    </row>
    <row r="49" spans="2:4" x14ac:dyDescent="0.25">
      <c r="B49" s="25" t="s">
        <v>36</v>
      </c>
      <c r="C49" s="63">
        <v>4.3325114476928492</v>
      </c>
      <c r="D49" s="63">
        <v>3.6280380415639311</v>
      </c>
    </row>
    <row r="50" spans="2:4" x14ac:dyDescent="0.25">
      <c r="B50" s="25" t="s">
        <v>33</v>
      </c>
      <c r="C50" s="63">
        <v>3.8746037337090526</v>
      </c>
      <c r="D50" s="63">
        <v>2.7474462839027827</v>
      </c>
    </row>
    <row r="51" spans="2:4" x14ac:dyDescent="0.25">
      <c r="B51" s="25" t="s">
        <v>31</v>
      </c>
      <c r="C51" s="63">
        <v>3.170130327580134</v>
      </c>
      <c r="D51" s="63">
        <v>2.9940119760479043</v>
      </c>
    </row>
    <row r="52" spans="2:4" x14ac:dyDescent="0.25">
      <c r="B52" s="25" t="s">
        <v>37</v>
      </c>
      <c r="C52" s="63">
        <v>2.606551602676999</v>
      </c>
      <c r="D52" s="63">
        <v>2.3599859105318775</v>
      </c>
    </row>
    <row r="53" spans="2:4" x14ac:dyDescent="0.25">
      <c r="B53" s="25" t="s">
        <v>23</v>
      </c>
      <c r="C53" s="63">
        <v>2.712222613596337</v>
      </c>
      <c r="D53" s="63">
        <v>2.0077492074674184</v>
      </c>
    </row>
    <row r="54" spans="2:4" x14ac:dyDescent="0.25">
      <c r="B54" s="25" t="s">
        <v>28</v>
      </c>
      <c r="C54" s="63">
        <v>2.2543148996125395</v>
      </c>
      <c r="D54" s="63">
        <v>1.5498414934836211</v>
      </c>
    </row>
    <row r="55" spans="2:4" x14ac:dyDescent="0.25">
      <c r="B55" s="25" t="s">
        <v>29</v>
      </c>
      <c r="C55" s="63">
        <v>2.2543148996125395</v>
      </c>
      <c r="D55" s="63">
        <v>1.5146178231771752</v>
      </c>
    </row>
    <row r="56" spans="2:4" x14ac:dyDescent="0.25">
      <c r="B56" s="25" t="s">
        <v>25</v>
      </c>
      <c r="C56" s="63">
        <v>1.7259598450158504</v>
      </c>
      <c r="D56" s="63">
        <v>1.1976047904191618</v>
      </c>
    </row>
    <row r="57" spans="2:4" x14ac:dyDescent="0.25">
      <c r="B57" s="25" t="s">
        <v>26</v>
      </c>
      <c r="C57" s="63">
        <v>1.3737231419513913</v>
      </c>
      <c r="D57" s="63">
        <v>0.91581542796759419</v>
      </c>
    </row>
    <row r="58" spans="2:4" x14ac:dyDescent="0.25">
      <c r="B58" s="25" t="s">
        <v>24</v>
      </c>
      <c r="C58" s="63">
        <v>1.2680521310320536</v>
      </c>
      <c r="D58" s="63">
        <v>0.95103909827404021</v>
      </c>
    </row>
    <row r="59" spans="2:4" x14ac:dyDescent="0.25">
      <c r="B59" s="25" t="s">
        <v>32</v>
      </c>
      <c r="C59" s="63">
        <v>1.4089468122578372</v>
      </c>
      <c r="D59" s="63">
        <v>0.77492074674181055</v>
      </c>
    </row>
    <row r="60" spans="2:4" x14ac:dyDescent="0.25">
      <c r="B60" s="25" t="s">
        <v>30</v>
      </c>
      <c r="C60" s="63">
        <v>1.0567101091933779</v>
      </c>
      <c r="D60" s="63">
        <v>0.95103909827404021</v>
      </c>
    </row>
    <row r="61" spans="2:4" x14ac:dyDescent="0.25">
      <c r="B61" s="25" t="s">
        <v>35</v>
      </c>
      <c r="C61" s="63">
        <v>0.38746037337090528</v>
      </c>
      <c r="D61" s="63">
        <v>0.24656569214512153</v>
      </c>
    </row>
    <row r="62" spans="2:4" x14ac:dyDescent="0.25">
      <c r="B62" s="25" t="s">
        <v>38</v>
      </c>
      <c r="C62" s="63">
        <v>0.45790771398379709</v>
      </c>
      <c r="D62" s="63">
        <v>0.10567101091933778</v>
      </c>
    </row>
  </sheetData>
  <sortState xmlns:xlrd2="http://schemas.microsoft.com/office/spreadsheetml/2017/richdata2" ref="B46:E62">
    <sortCondition descending="1" ref="B46:B62"/>
  </sortState>
  <mergeCells count="6">
    <mergeCell ref="A4:I4"/>
    <mergeCell ref="B34:I35"/>
    <mergeCell ref="B36:H36"/>
    <mergeCell ref="A7:B8"/>
    <mergeCell ref="C7:E7"/>
    <mergeCell ref="G7:I7"/>
  </mergeCells>
  <phoneticPr fontId="6" type="noConversion"/>
  <pageMargins left="1.299212598425197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0858-554E-41A6-9928-467DD2D0E65C}">
  <dimension ref="A4:K63"/>
  <sheetViews>
    <sheetView zoomScaleNormal="100" workbookViewId="0">
      <selection activeCell="A4" sqref="A4:D4"/>
    </sheetView>
  </sheetViews>
  <sheetFormatPr defaultRowHeight="15" x14ac:dyDescent="0.25"/>
  <cols>
    <col min="2" max="2" width="29.28515625" customWidth="1"/>
    <col min="3" max="4" width="18.85546875" customWidth="1"/>
    <col min="5" max="8" width="15.5703125" customWidth="1"/>
    <col min="9" max="10" width="15.42578125" customWidth="1"/>
    <col min="11" max="12" width="13.140625" customWidth="1"/>
  </cols>
  <sheetData>
    <row r="4" spans="1:11" ht="48.75" customHeight="1" x14ac:dyDescent="0.25">
      <c r="A4" s="103" t="s">
        <v>146</v>
      </c>
      <c r="B4" s="103"/>
      <c r="C4" s="103"/>
      <c r="D4" s="103"/>
      <c r="E4" s="36"/>
      <c r="F4" s="36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</row>
    <row r="7" spans="1:11" x14ac:dyDescent="0.25">
      <c r="A7" s="117" t="s">
        <v>96</v>
      </c>
      <c r="B7" s="117"/>
      <c r="C7" s="107" t="s">
        <v>0</v>
      </c>
      <c r="D7" s="107" t="s">
        <v>39</v>
      </c>
    </row>
    <row r="8" spans="1:11" x14ac:dyDescent="0.25">
      <c r="A8" s="117"/>
      <c r="B8" s="117"/>
      <c r="C8" s="107"/>
      <c r="D8" s="107"/>
    </row>
    <row r="9" spans="1:11" ht="9" customHeight="1" thickBot="1" x14ac:dyDescent="0.3">
      <c r="A9" s="53"/>
      <c r="B9" s="40"/>
      <c r="C9" s="70"/>
      <c r="D9" s="68"/>
    </row>
    <row r="10" spans="1:11" ht="9" customHeight="1" thickTop="1" x14ac:dyDescent="0.25">
      <c r="A10" s="15"/>
      <c r="B10" s="15"/>
      <c r="C10" s="15"/>
      <c r="D10" s="15"/>
    </row>
    <row r="11" spans="1:11" x14ac:dyDescent="0.25">
      <c r="A11" s="15" t="s">
        <v>21</v>
      </c>
      <c r="B11" s="25"/>
      <c r="C11" s="71">
        <f>SUM(C13:C29)</f>
        <v>314</v>
      </c>
      <c r="D11" s="72">
        <f>SUM(D13:D29)</f>
        <v>100</v>
      </c>
    </row>
    <row r="12" spans="1:11" x14ac:dyDescent="0.25">
      <c r="A12" s="15"/>
      <c r="B12" s="25"/>
      <c r="C12" s="71"/>
      <c r="D12" s="72"/>
    </row>
    <row r="13" spans="1:11" x14ac:dyDescent="0.25">
      <c r="A13" s="25" t="s">
        <v>22</v>
      </c>
      <c r="B13" s="25"/>
      <c r="C13" s="90">
        <v>39</v>
      </c>
      <c r="D13" s="72">
        <f>(C13/$C$11)*100</f>
        <v>12.420382165605096</v>
      </c>
    </row>
    <row r="14" spans="1:11" x14ac:dyDescent="0.25">
      <c r="A14" s="25" t="s">
        <v>23</v>
      </c>
      <c r="B14" s="25"/>
      <c r="C14" s="90">
        <v>16</v>
      </c>
      <c r="D14" s="72">
        <f t="shared" ref="D14:D28" si="0">(C14/$C$11)*100</f>
        <v>5.095541401273886</v>
      </c>
    </row>
    <row r="15" spans="1:11" x14ac:dyDescent="0.25">
      <c r="A15" s="25" t="s">
        <v>24</v>
      </c>
      <c r="B15" s="25"/>
      <c r="C15" s="90">
        <v>17</v>
      </c>
      <c r="D15" s="72">
        <f t="shared" si="0"/>
        <v>5.4140127388535033</v>
      </c>
    </row>
    <row r="16" spans="1:11" x14ac:dyDescent="0.25">
      <c r="A16" s="25" t="s">
        <v>25</v>
      </c>
      <c r="B16" s="25"/>
      <c r="C16" s="90">
        <v>4</v>
      </c>
      <c r="D16" s="72">
        <f t="shared" si="0"/>
        <v>1.2738853503184715</v>
      </c>
    </row>
    <row r="17" spans="1:11" x14ac:dyDescent="0.25">
      <c r="A17" s="25" t="s">
        <v>26</v>
      </c>
      <c r="B17" s="25"/>
      <c r="C17" s="90">
        <v>6</v>
      </c>
      <c r="D17" s="72">
        <f t="shared" si="0"/>
        <v>1.910828025477707</v>
      </c>
    </row>
    <row r="18" spans="1:11" x14ac:dyDescent="0.25">
      <c r="A18" s="25" t="s">
        <v>27</v>
      </c>
      <c r="B18" s="25"/>
      <c r="C18" s="90">
        <v>41</v>
      </c>
      <c r="D18" s="72">
        <f t="shared" si="0"/>
        <v>13.057324840764331</v>
      </c>
    </row>
    <row r="19" spans="1:11" x14ac:dyDescent="0.25">
      <c r="A19" s="25" t="s">
        <v>28</v>
      </c>
      <c r="B19" s="25"/>
      <c r="C19" s="90">
        <v>14</v>
      </c>
      <c r="D19" s="72">
        <f t="shared" si="0"/>
        <v>4.4585987261146496</v>
      </c>
    </row>
    <row r="20" spans="1:11" x14ac:dyDescent="0.25">
      <c r="A20" s="25" t="s">
        <v>29</v>
      </c>
      <c r="B20" s="25"/>
      <c r="C20" s="90">
        <v>17</v>
      </c>
      <c r="D20" s="72">
        <f t="shared" si="0"/>
        <v>5.4140127388535033</v>
      </c>
    </row>
    <row r="21" spans="1:11" x14ac:dyDescent="0.25">
      <c r="A21" s="25" t="s">
        <v>30</v>
      </c>
      <c r="B21" s="25"/>
      <c r="C21" s="90">
        <v>9</v>
      </c>
      <c r="D21" s="72">
        <f t="shared" si="0"/>
        <v>2.8662420382165608</v>
      </c>
    </row>
    <row r="22" spans="1:11" x14ac:dyDescent="0.25">
      <c r="A22" s="25" t="s">
        <v>31</v>
      </c>
      <c r="B22" s="25"/>
      <c r="C22" s="90">
        <v>17</v>
      </c>
      <c r="D22" s="72">
        <f t="shared" si="0"/>
        <v>5.4140127388535033</v>
      </c>
    </row>
    <row r="23" spans="1:11" x14ac:dyDescent="0.25">
      <c r="A23" s="25" t="s">
        <v>32</v>
      </c>
      <c r="B23" s="25"/>
      <c r="C23" s="90">
        <v>6</v>
      </c>
      <c r="D23" s="72">
        <f t="shared" si="0"/>
        <v>1.910828025477707</v>
      </c>
    </row>
    <row r="24" spans="1:11" x14ac:dyDescent="0.25">
      <c r="A24" s="25" t="s">
        <v>33</v>
      </c>
      <c r="B24" s="25"/>
      <c r="C24" s="90">
        <v>9</v>
      </c>
      <c r="D24" s="72">
        <f t="shared" si="0"/>
        <v>2.8662420382165608</v>
      </c>
    </row>
    <row r="25" spans="1:11" x14ac:dyDescent="0.25">
      <c r="A25" s="25" t="s">
        <v>34</v>
      </c>
      <c r="B25" s="25"/>
      <c r="C25" s="90">
        <v>69</v>
      </c>
      <c r="D25" s="72">
        <f t="shared" si="0"/>
        <v>21.97452229299363</v>
      </c>
    </row>
    <row r="26" spans="1:11" x14ac:dyDescent="0.25">
      <c r="A26" s="25" t="s">
        <v>35</v>
      </c>
      <c r="B26" s="25"/>
      <c r="C26" s="90">
        <v>3</v>
      </c>
      <c r="D26" s="72">
        <f t="shared" si="0"/>
        <v>0.95541401273885351</v>
      </c>
    </row>
    <row r="27" spans="1:11" x14ac:dyDescent="0.25">
      <c r="A27" s="25" t="s">
        <v>36</v>
      </c>
      <c r="B27" s="25"/>
      <c r="C27" s="90">
        <v>29</v>
      </c>
      <c r="D27" s="72">
        <f t="shared" si="0"/>
        <v>9.2356687898089174</v>
      </c>
    </row>
    <row r="28" spans="1:11" x14ac:dyDescent="0.25">
      <c r="A28" s="25" t="s">
        <v>37</v>
      </c>
      <c r="B28" s="25"/>
      <c r="C28" s="90">
        <v>18</v>
      </c>
      <c r="D28" s="72">
        <f t="shared" si="0"/>
        <v>5.7324840764331215</v>
      </c>
    </row>
    <row r="29" spans="1:11" x14ac:dyDescent="0.25">
      <c r="A29" s="25" t="s">
        <v>38</v>
      </c>
      <c r="B29" s="25"/>
      <c r="C29" s="90">
        <v>0</v>
      </c>
      <c r="D29" s="90">
        <v>0</v>
      </c>
    </row>
    <row r="30" spans="1:11" ht="9" customHeight="1" thickBot="1" x14ac:dyDescent="0.3">
      <c r="A30" s="39"/>
      <c r="B30" s="39"/>
      <c r="C30" s="49"/>
      <c r="D30" s="49"/>
    </row>
    <row r="31" spans="1:11" ht="9" customHeight="1" x14ac:dyDescent="0.25"/>
    <row r="32" spans="1:11" ht="12.75" customHeight="1" x14ac:dyDescent="0.25">
      <c r="A32" s="13" t="s">
        <v>4</v>
      </c>
      <c r="B32" s="102" t="s">
        <v>94</v>
      </c>
      <c r="C32" s="102"/>
      <c r="D32" s="102"/>
      <c r="E32" s="33"/>
      <c r="F32" s="33"/>
      <c r="G32" s="33"/>
      <c r="H32" s="33"/>
      <c r="I32" s="33"/>
      <c r="J32" s="33"/>
      <c r="K32" s="33"/>
    </row>
    <row r="33" spans="1:11" ht="12.75" customHeight="1" x14ac:dyDescent="0.25">
      <c r="A33" s="13"/>
      <c r="B33" s="102"/>
      <c r="C33" s="102"/>
      <c r="D33" s="102"/>
      <c r="E33" s="33"/>
      <c r="F33" s="33"/>
      <c r="G33" s="33"/>
      <c r="H33" s="33"/>
      <c r="I33" s="33"/>
      <c r="J33" s="33"/>
      <c r="K33" s="33"/>
    </row>
    <row r="34" spans="1:11" ht="12.75" customHeight="1" x14ac:dyDescent="0.25">
      <c r="A34" s="13"/>
      <c r="B34" s="102"/>
      <c r="C34" s="102"/>
      <c r="D34" s="102"/>
      <c r="E34" s="33"/>
      <c r="F34" s="33"/>
      <c r="G34" s="33"/>
      <c r="H34" s="33"/>
      <c r="I34" s="33"/>
      <c r="J34" s="33"/>
      <c r="K34" s="33"/>
    </row>
    <row r="35" spans="1:11" ht="12.75" customHeight="1" x14ac:dyDescent="0.25">
      <c r="A35" s="15"/>
      <c r="B35" s="102"/>
      <c r="C35" s="102"/>
      <c r="D35" s="102"/>
      <c r="E35" s="33"/>
      <c r="F35" s="33"/>
      <c r="G35" s="33"/>
      <c r="H35" s="33"/>
      <c r="I35" s="33"/>
      <c r="J35" s="33"/>
      <c r="K35" s="33"/>
    </row>
    <row r="36" spans="1:11" ht="13.5" customHeight="1" x14ac:dyDescent="0.25">
      <c r="A36" s="15" t="s">
        <v>5</v>
      </c>
      <c r="B36" s="111" t="s">
        <v>55</v>
      </c>
      <c r="C36" s="111"/>
      <c r="D36" s="111"/>
      <c r="E36" s="80"/>
      <c r="F36" s="80"/>
      <c r="G36" s="80"/>
      <c r="H36" s="80"/>
      <c r="I36" s="80"/>
      <c r="J36" s="80"/>
    </row>
    <row r="37" spans="1:11" ht="13.5" customHeight="1" x14ac:dyDescent="0.25">
      <c r="A37" s="15"/>
      <c r="B37" s="111"/>
      <c r="C37" s="111"/>
      <c r="D37" s="111"/>
      <c r="E37" s="81"/>
      <c r="F37" s="81"/>
      <c r="G37" s="81"/>
      <c r="H37" s="81"/>
      <c r="I37" s="81"/>
      <c r="J37" s="81"/>
    </row>
    <row r="38" spans="1:11" ht="13.5" customHeight="1" x14ac:dyDescent="0.25">
      <c r="A38" s="15"/>
      <c r="B38" s="114" t="s">
        <v>70</v>
      </c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5">
      <c r="B39" s="58"/>
    </row>
    <row r="45" spans="1:11" x14ac:dyDescent="0.25">
      <c r="B45" s="25"/>
      <c r="C45" s="59"/>
      <c r="D45" s="59"/>
      <c r="E45" s="59"/>
      <c r="F45" s="59"/>
      <c r="G45" s="59"/>
    </row>
    <row r="46" spans="1:11" x14ac:dyDescent="0.25">
      <c r="B46" s="25"/>
      <c r="C46" s="23"/>
      <c r="D46" s="23"/>
      <c r="E46" s="23"/>
      <c r="F46" s="23"/>
    </row>
    <row r="47" spans="1:11" x14ac:dyDescent="0.25">
      <c r="B47" s="15" t="s">
        <v>34</v>
      </c>
      <c r="C47" s="90">
        <v>69</v>
      </c>
      <c r="E47" s="65"/>
      <c r="F47" s="65"/>
    </row>
    <row r="48" spans="1:11" x14ac:dyDescent="0.25">
      <c r="B48" s="15" t="s">
        <v>27</v>
      </c>
      <c r="C48" s="90">
        <v>41</v>
      </c>
      <c r="E48" s="65"/>
      <c r="F48" s="65"/>
    </row>
    <row r="49" spans="2:11" x14ac:dyDescent="0.25">
      <c r="B49" s="15" t="s">
        <v>22</v>
      </c>
      <c r="C49" s="90">
        <v>39</v>
      </c>
      <c r="E49" s="65"/>
      <c r="F49" s="65"/>
    </row>
    <row r="50" spans="2:11" x14ac:dyDescent="0.25">
      <c r="B50" s="15" t="s">
        <v>36</v>
      </c>
      <c r="C50" s="90">
        <v>29</v>
      </c>
      <c r="E50" s="65"/>
      <c r="F50" s="65"/>
    </row>
    <row r="51" spans="2:11" x14ac:dyDescent="0.25">
      <c r="B51" s="15" t="s">
        <v>37</v>
      </c>
      <c r="C51" s="90">
        <v>18</v>
      </c>
      <c r="E51" s="65"/>
      <c r="F51" s="65"/>
    </row>
    <row r="52" spans="2:11" x14ac:dyDescent="0.25">
      <c r="B52" s="15" t="s">
        <v>24</v>
      </c>
      <c r="C52" s="90">
        <v>17</v>
      </c>
      <c r="E52" s="65"/>
      <c r="F52" s="65"/>
    </row>
    <row r="53" spans="2:11" x14ac:dyDescent="0.25">
      <c r="B53" s="15" t="s">
        <v>29</v>
      </c>
      <c r="C53" s="90">
        <v>17</v>
      </c>
      <c r="E53" s="65"/>
      <c r="F53" s="65"/>
    </row>
    <row r="54" spans="2:11" x14ac:dyDescent="0.25">
      <c r="B54" s="15" t="s">
        <v>31</v>
      </c>
      <c r="C54" s="90">
        <v>17</v>
      </c>
      <c r="E54" s="65"/>
      <c r="F54" s="65"/>
    </row>
    <row r="55" spans="2:11" x14ac:dyDescent="0.25">
      <c r="B55" s="15" t="s">
        <v>23</v>
      </c>
      <c r="C55" s="90">
        <v>16</v>
      </c>
      <c r="E55" s="65"/>
      <c r="F55" s="65"/>
    </row>
    <row r="56" spans="2:11" x14ac:dyDescent="0.25">
      <c r="B56" s="15" t="s">
        <v>28</v>
      </c>
      <c r="C56" s="90">
        <v>14</v>
      </c>
      <c r="E56" s="65"/>
      <c r="F56" s="65"/>
    </row>
    <row r="57" spans="2:11" x14ac:dyDescent="0.25">
      <c r="B57" s="15" t="s">
        <v>30</v>
      </c>
      <c r="C57" s="90">
        <v>9</v>
      </c>
      <c r="E57" s="65"/>
      <c r="F57" s="65"/>
    </row>
    <row r="58" spans="2:11" x14ac:dyDescent="0.25">
      <c r="B58" s="15" t="s">
        <v>33</v>
      </c>
      <c r="C58" s="90">
        <v>9</v>
      </c>
      <c r="E58" s="65"/>
      <c r="F58" s="65"/>
      <c r="K58" s="75"/>
    </row>
    <row r="59" spans="2:11" x14ac:dyDescent="0.25">
      <c r="B59" s="15" t="s">
        <v>26</v>
      </c>
      <c r="C59" s="90">
        <v>6</v>
      </c>
      <c r="E59" s="65"/>
      <c r="F59" s="65"/>
    </row>
    <row r="60" spans="2:11" x14ac:dyDescent="0.25">
      <c r="B60" s="15" t="s">
        <v>32</v>
      </c>
      <c r="C60" s="90">
        <v>6</v>
      </c>
      <c r="E60" s="65"/>
      <c r="F60" s="65"/>
    </row>
    <row r="61" spans="2:11" x14ac:dyDescent="0.25">
      <c r="B61" s="15" t="s">
        <v>25</v>
      </c>
      <c r="C61" s="90">
        <v>4</v>
      </c>
      <c r="E61" s="65"/>
      <c r="F61" s="65"/>
    </row>
    <row r="62" spans="2:11" x14ac:dyDescent="0.25">
      <c r="B62" s="15" t="s">
        <v>35</v>
      </c>
      <c r="C62" s="90">
        <v>3</v>
      </c>
      <c r="E62" s="65"/>
      <c r="F62" s="65"/>
    </row>
    <row r="63" spans="2:11" x14ac:dyDescent="0.25">
      <c r="B63" s="15" t="s">
        <v>38</v>
      </c>
      <c r="C63" s="93">
        <v>0</v>
      </c>
      <c r="E63" s="65"/>
      <c r="F63" s="65"/>
    </row>
  </sheetData>
  <sortState xmlns:xlrd2="http://schemas.microsoft.com/office/spreadsheetml/2017/richdata2" ref="C47:D63">
    <sortCondition descending="1" ref="C47:C63"/>
  </sortState>
  <mergeCells count="7">
    <mergeCell ref="B38:K38"/>
    <mergeCell ref="A7:B8"/>
    <mergeCell ref="C7:C8"/>
    <mergeCell ref="D7:D8"/>
    <mergeCell ref="A4:D4"/>
    <mergeCell ref="B32:D35"/>
    <mergeCell ref="B36:D37"/>
  </mergeCells>
  <pageMargins left="2.6771653543307088" right="0.70866141732283472" top="0.35433070866141736" bottom="0.74803149606299213" header="0.31496062992125984" footer="0.31496062992125984"/>
  <pageSetup paperSize="9" scale="94" orientation="landscape" r:id="rId1"/>
  <rowBreaks count="1" manualBreakCount="1">
    <brk id="38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0F69-52B5-4249-9A42-82131EC7C28C}">
  <dimension ref="A4:K62"/>
  <sheetViews>
    <sheetView topLeftCell="A4" zoomScaleNormal="100" workbookViewId="0">
      <selection activeCell="G34" sqref="G34"/>
    </sheetView>
  </sheetViews>
  <sheetFormatPr defaultRowHeight="15" x14ac:dyDescent="0.25"/>
  <cols>
    <col min="2" max="2" width="29.28515625" customWidth="1"/>
    <col min="3" max="4" width="19.42578125" customWidth="1"/>
    <col min="5" max="8" width="15.5703125" customWidth="1"/>
    <col min="9" max="10" width="15.42578125" customWidth="1"/>
    <col min="11" max="12" width="13.140625" customWidth="1"/>
  </cols>
  <sheetData>
    <row r="4" spans="1:11" ht="51" customHeight="1" x14ac:dyDescent="0.25">
      <c r="A4" s="103" t="s">
        <v>148</v>
      </c>
      <c r="B4" s="103"/>
      <c r="C4" s="103"/>
      <c r="D4" s="103"/>
      <c r="E4" s="36"/>
      <c r="F4" s="36"/>
      <c r="G4" s="36"/>
      <c r="H4" s="36"/>
      <c r="I4" s="66"/>
      <c r="J4" s="66"/>
      <c r="K4" s="66"/>
    </row>
    <row r="5" spans="1:11" ht="15.75" thickBot="1" x14ac:dyDescent="0.3"/>
    <row r="6" spans="1:11" ht="9" customHeight="1" x14ac:dyDescent="0.25">
      <c r="A6" s="52"/>
      <c r="B6" s="21"/>
      <c r="C6" s="69"/>
      <c r="D6" s="67"/>
    </row>
    <row r="7" spans="1:11" x14ac:dyDescent="0.25">
      <c r="A7" s="117" t="s">
        <v>96</v>
      </c>
      <c r="B7" s="117"/>
      <c r="C7" s="107" t="s">
        <v>0</v>
      </c>
      <c r="D7" s="107" t="s">
        <v>39</v>
      </c>
    </row>
    <row r="8" spans="1:11" x14ac:dyDescent="0.25">
      <c r="A8" s="117"/>
      <c r="B8" s="117"/>
      <c r="C8" s="107"/>
      <c r="D8" s="107"/>
    </row>
    <row r="9" spans="1:11" ht="9" customHeight="1" thickBot="1" x14ac:dyDescent="0.3">
      <c r="A9" s="53"/>
      <c r="B9" s="40"/>
      <c r="C9" s="70"/>
      <c r="D9" s="68"/>
    </row>
    <row r="10" spans="1:11" ht="9" customHeight="1" thickTop="1" x14ac:dyDescent="0.25">
      <c r="A10" s="15"/>
      <c r="B10" s="15"/>
      <c r="C10" s="15"/>
      <c r="D10" s="15"/>
    </row>
    <row r="11" spans="1:11" x14ac:dyDescent="0.25">
      <c r="A11" s="15" t="s">
        <v>21</v>
      </c>
      <c r="B11" s="25"/>
      <c r="C11" s="71">
        <f>SUM(C13:C29)</f>
        <v>1573</v>
      </c>
      <c r="D11" s="72">
        <f>SUM(D13:D29)</f>
        <v>100</v>
      </c>
    </row>
    <row r="12" spans="1:11" x14ac:dyDescent="0.25">
      <c r="A12" s="15"/>
      <c r="B12" s="25"/>
      <c r="C12" s="71"/>
      <c r="D12" s="72"/>
    </row>
    <row r="13" spans="1:11" x14ac:dyDescent="0.25">
      <c r="A13" s="25" t="s">
        <v>22</v>
      </c>
      <c r="B13" s="25"/>
      <c r="C13" s="90">
        <v>109</v>
      </c>
      <c r="D13" s="72">
        <f>(C13/$C$11)*100</f>
        <v>6.9294342021614748</v>
      </c>
    </row>
    <row r="14" spans="1:11" x14ac:dyDescent="0.25">
      <c r="A14" s="25" t="s">
        <v>23</v>
      </c>
      <c r="B14" s="25"/>
      <c r="C14" s="90">
        <v>81</v>
      </c>
      <c r="D14" s="72">
        <f t="shared" ref="D14:D29" si="0">(C14/$C$11)*100</f>
        <v>5.1493960584869676</v>
      </c>
    </row>
    <row r="15" spans="1:11" x14ac:dyDescent="0.25">
      <c r="A15" s="25" t="s">
        <v>24</v>
      </c>
      <c r="B15" s="25"/>
      <c r="C15" s="90">
        <v>45</v>
      </c>
      <c r="D15" s="72">
        <f t="shared" si="0"/>
        <v>2.8607755880483152</v>
      </c>
    </row>
    <row r="16" spans="1:11" x14ac:dyDescent="0.25">
      <c r="A16" s="25" t="s">
        <v>25</v>
      </c>
      <c r="B16" s="25"/>
      <c r="C16" s="90">
        <v>29</v>
      </c>
      <c r="D16" s="72">
        <f t="shared" si="0"/>
        <v>1.8436109345200253</v>
      </c>
    </row>
    <row r="17" spans="1:11" x14ac:dyDescent="0.25">
      <c r="A17" s="25" t="s">
        <v>26</v>
      </c>
      <c r="B17" s="25"/>
      <c r="C17" s="90">
        <v>55</v>
      </c>
      <c r="D17" s="72">
        <f t="shared" si="0"/>
        <v>3.4965034965034967</v>
      </c>
    </row>
    <row r="18" spans="1:11" x14ac:dyDescent="0.25">
      <c r="A18" s="25" t="s">
        <v>27</v>
      </c>
      <c r="B18" s="25"/>
      <c r="C18" s="90">
        <v>206</v>
      </c>
      <c r="D18" s="72">
        <f t="shared" si="0"/>
        <v>13.095994914176732</v>
      </c>
    </row>
    <row r="19" spans="1:11" x14ac:dyDescent="0.25">
      <c r="A19" s="25" t="s">
        <v>28</v>
      </c>
      <c r="B19" s="25"/>
      <c r="C19" s="90">
        <v>119</v>
      </c>
      <c r="D19" s="72">
        <f t="shared" si="0"/>
        <v>7.5651621106166562</v>
      </c>
    </row>
    <row r="20" spans="1:11" x14ac:dyDescent="0.25">
      <c r="A20" s="25" t="s">
        <v>29</v>
      </c>
      <c r="B20" s="25"/>
      <c r="C20" s="90">
        <v>79</v>
      </c>
      <c r="D20" s="72">
        <f t="shared" si="0"/>
        <v>5.0222504767959313</v>
      </c>
    </row>
    <row r="21" spans="1:11" x14ac:dyDescent="0.25">
      <c r="A21" s="25" t="s">
        <v>30</v>
      </c>
      <c r="B21" s="25"/>
      <c r="C21" s="90">
        <v>35</v>
      </c>
      <c r="D21" s="72">
        <f t="shared" si="0"/>
        <v>2.2250476795931338</v>
      </c>
    </row>
    <row r="22" spans="1:11" x14ac:dyDescent="0.25">
      <c r="A22" s="25" t="s">
        <v>31</v>
      </c>
      <c r="B22" s="25"/>
      <c r="C22" s="90">
        <v>89</v>
      </c>
      <c r="D22" s="72">
        <f t="shared" si="0"/>
        <v>5.6579783852511127</v>
      </c>
    </row>
    <row r="23" spans="1:11" x14ac:dyDescent="0.25">
      <c r="A23" s="25" t="s">
        <v>32</v>
      </c>
      <c r="B23" s="25"/>
      <c r="C23" s="90">
        <v>29</v>
      </c>
      <c r="D23" s="72">
        <f t="shared" si="0"/>
        <v>1.8436109345200253</v>
      </c>
    </row>
    <row r="24" spans="1:11" x14ac:dyDescent="0.25">
      <c r="A24" s="25" t="s">
        <v>33</v>
      </c>
      <c r="B24" s="25"/>
      <c r="C24" s="90">
        <v>103</v>
      </c>
      <c r="D24" s="72">
        <f t="shared" si="0"/>
        <v>6.5479974570883659</v>
      </c>
    </row>
    <row r="25" spans="1:11" x14ac:dyDescent="0.25">
      <c r="A25" s="25" t="s">
        <v>34</v>
      </c>
      <c r="B25" s="25"/>
      <c r="C25" s="90">
        <v>346</v>
      </c>
      <c r="D25" s="72">
        <f t="shared" si="0"/>
        <v>21.99618563254927</v>
      </c>
    </row>
    <row r="26" spans="1:11" x14ac:dyDescent="0.25">
      <c r="A26" s="25" t="s">
        <v>35</v>
      </c>
      <c r="B26" s="25"/>
      <c r="C26" s="90">
        <v>29</v>
      </c>
      <c r="D26" s="72">
        <f t="shared" si="0"/>
        <v>1.8436109345200253</v>
      </c>
    </row>
    <row r="27" spans="1:11" x14ac:dyDescent="0.25">
      <c r="A27" s="25" t="s">
        <v>36</v>
      </c>
      <c r="B27" s="25"/>
      <c r="C27" s="90">
        <v>78</v>
      </c>
      <c r="D27" s="72">
        <f t="shared" si="0"/>
        <v>4.9586776859504136</v>
      </c>
    </row>
    <row r="28" spans="1:11" x14ac:dyDescent="0.25">
      <c r="A28" s="25" t="s">
        <v>37</v>
      </c>
      <c r="B28" s="25"/>
      <c r="C28" s="90">
        <v>127</v>
      </c>
      <c r="D28" s="72">
        <f t="shared" si="0"/>
        <v>8.0737444373807996</v>
      </c>
    </row>
    <row r="29" spans="1:11" x14ac:dyDescent="0.25">
      <c r="A29" s="25" t="s">
        <v>38</v>
      </c>
      <c r="B29" s="25"/>
      <c r="C29" s="90">
        <v>14</v>
      </c>
      <c r="D29" s="72">
        <f t="shared" si="0"/>
        <v>0.89001907183725371</v>
      </c>
    </row>
    <row r="30" spans="1:11" ht="9" customHeight="1" thickBot="1" x14ac:dyDescent="0.3">
      <c r="A30" s="39"/>
      <c r="B30" s="39"/>
      <c r="C30" s="49"/>
      <c r="D30" s="49"/>
    </row>
    <row r="31" spans="1:11" ht="9" customHeight="1" x14ac:dyDescent="0.25"/>
    <row r="32" spans="1:11" ht="12.75" customHeight="1" x14ac:dyDescent="0.25">
      <c r="A32" s="13" t="s">
        <v>4</v>
      </c>
      <c r="B32" s="102" t="s">
        <v>156</v>
      </c>
      <c r="C32" s="102"/>
      <c r="D32" s="102"/>
      <c r="E32" s="33"/>
      <c r="F32" s="33"/>
      <c r="G32" s="33"/>
      <c r="H32" s="33"/>
      <c r="I32" s="33"/>
      <c r="J32" s="33"/>
      <c r="K32" s="33"/>
    </row>
    <row r="33" spans="1:11" ht="12.75" customHeight="1" x14ac:dyDescent="0.25">
      <c r="A33" s="13"/>
      <c r="B33" s="102"/>
      <c r="C33" s="102"/>
      <c r="D33" s="102"/>
      <c r="E33" s="33"/>
      <c r="F33" s="33"/>
      <c r="G33" s="33"/>
      <c r="H33" s="33"/>
      <c r="I33" s="33"/>
      <c r="J33" s="33"/>
      <c r="K33" s="33"/>
    </row>
    <row r="34" spans="1:11" ht="12.75" customHeight="1" x14ac:dyDescent="0.25">
      <c r="A34" s="13"/>
      <c r="B34" s="102"/>
      <c r="C34" s="102"/>
      <c r="D34" s="102"/>
      <c r="E34" s="33"/>
      <c r="F34" s="33"/>
      <c r="G34" s="33"/>
      <c r="H34" s="33"/>
      <c r="I34" s="33"/>
      <c r="J34" s="33"/>
      <c r="K34" s="33"/>
    </row>
    <row r="35" spans="1:11" ht="12.75" customHeight="1" x14ac:dyDescent="0.25">
      <c r="A35" s="15"/>
      <c r="B35" s="102"/>
      <c r="C35" s="102"/>
      <c r="D35" s="102"/>
      <c r="E35" s="33"/>
      <c r="F35" s="33"/>
      <c r="G35" s="33"/>
      <c r="H35" s="33"/>
      <c r="I35" s="33"/>
      <c r="J35" s="33"/>
      <c r="K35" s="33"/>
    </row>
    <row r="36" spans="1:11" ht="13.5" customHeight="1" x14ac:dyDescent="0.25">
      <c r="A36" s="15" t="s">
        <v>5</v>
      </c>
      <c r="B36" s="111" t="s">
        <v>55</v>
      </c>
      <c r="C36" s="111"/>
      <c r="D36" s="111"/>
      <c r="E36" s="80"/>
      <c r="F36" s="80"/>
      <c r="G36" s="80"/>
      <c r="H36" s="80"/>
      <c r="I36" s="80"/>
      <c r="J36" s="80"/>
    </row>
    <row r="37" spans="1:11" ht="13.5" customHeight="1" x14ac:dyDescent="0.25">
      <c r="A37" s="15"/>
      <c r="B37" s="111"/>
      <c r="C37" s="111"/>
      <c r="D37" s="111"/>
      <c r="E37" s="81"/>
      <c r="F37" s="81"/>
      <c r="G37" s="81"/>
      <c r="H37" s="81"/>
      <c r="I37" s="81"/>
      <c r="J37" s="81"/>
    </row>
    <row r="38" spans="1:11" ht="12.75" customHeight="1" x14ac:dyDescent="0.25">
      <c r="B38" s="58"/>
    </row>
    <row r="44" spans="1:11" x14ac:dyDescent="0.25">
      <c r="B44" s="25"/>
      <c r="C44" s="59"/>
      <c r="D44" s="59"/>
      <c r="E44" s="59"/>
      <c r="F44" s="59"/>
      <c r="G44" s="59"/>
    </row>
    <row r="45" spans="1:11" x14ac:dyDescent="0.25">
      <c r="B45" s="25"/>
      <c r="C45" s="23"/>
      <c r="D45" s="23"/>
      <c r="E45" s="23"/>
      <c r="F45" s="23"/>
    </row>
    <row r="46" spans="1:11" x14ac:dyDescent="0.25">
      <c r="B46" s="25" t="s">
        <v>34</v>
      </c>
      <c r="C46" s="90">
        <v>346</v>
      </c>
      <c r="E46" s="65"/>
      <c r="F46" s="65"/>
    </row>
    <row r="47" spans="1:11" x14ac:dyDescent="0.25">
      <c r="B47" s="25" t="s">
        <v>27</v>
      </c>
      <c r="C47" s="90">
        <v>206</v>
      </c>
      <c r="E47" s="65"/>
      <c r="F47" s="65"/>
    </row>
    <row r="48" spans="1:11" x14ac:dyDescent="0.25">
      <c r="B48" s="25" t="s">
        <v>37</v>
      </c>
      <c r="C48" s="90">
        <v>127</v>
      </c>
      <c r="E48" s="65"/>
      <c r="F48" s="65"/>
    </row>
    <row r="49" spans="2:11" x14ac:dyDescent="0.25">
      <c r="B49" s="25" t="s">
        <v>28</v>
      </c>
      <c r="C49" s="90">
        <v>119</v>
      </c>
      <c r="E49" s="65"/>
      <c r="F49" s="65"/>
    </row>
    <row r="50" spans="2:11" x14ac:dyDescent="0.25">
      <c r="B50" s="25" t="s">
        <v>22</v>
      </c>
      <c r="C50" s="90">
        <v>109</v>
      </c>
      <c r="E50" s="65"/>
      <c r="F50" s="65"/>
    </row>
    <row r="51" spans="2:11" x14ac:dyDescent="0.25">
      <c r="B51" s="25" t="s">
        <v>33</v>
      </c>
      <c r="C51" s="90">
        <v>103</v>
      </c>
      <c r="E51" s="65"/>
      <c r="F51" s="65"/>
    </row>
    <row r="52" spans="2:11" x14ac:dyDescent="0.25">
      <c r="B52" s="25" t="s">
        <v>31</v>
      </c>
      <c r="C52" s="90">
        <v>89</v>
      </c>
      <c r="E52" s="65"/>
      <c r="F52" s="65"/>
    </row>
    <row r="53" spans="2:11" x14ac:dyDescent="0.25">
      <c r="B53" s="25" t="s">
        <v>23</v>
      </c>
      <c r="C53" s="90">
        <v>81</v>
      </c>
      <c r="E53" s="65"/>
      <c r="F53" s="65"/>
    </row>
    <row r="54" spans="2:11" x14ac:dyDescent="0.25">
      <c r="B54" s="25" t="s">
        <v>29</v>
      </c>
      <c r="C54" s="90">
        <v>79</v>
      </c>
      <c r="E54" s="65"/>
      <c r="F54" s="65"/>
    </row>
    <row r="55" spans="2:11" x14ac:dyDescent="0.25">
      <c r="B55" s="25" t="s">
        <v>36</v>
      </c>
      <c r="C55" s="90">
        <v>78</v>
      </c>
      <c r="E55" s="65"/>
      <c r="F55" s="65"/>
    </row>
    <row r="56" spans="2:11" x14ac:dyDescent="0.25">
      <c r="B56" s="25" t="s">
        <v>26</v>
      </c>
      <c r="C56" s="90">
        <v>55</v>
      </c>
      <c r="E56" s="65"/>
      <c r="F56" s="65"/>
    </row>
    <row r="57" spans="2:11" x14ac:dyDescent="0.25">
      <c r="B57" s="25" t="s">
        <v>24</v>
      </c>
      <c r="C57" s="90">
        <v>45</v>
      </c>
      <c r="E57" s="65"/>
      <c r="F57" s="65"/>
      <c r="K57" s="75"/>
    </row>
    <row r="58" spans="2:11" x14ac:dyDescent="0.25">
      <c r="B58" s="25" t="s">
        <v>30</v>
      </c>
      <c r="C58" s="90">
        <v>35</v>
      </c>
      <c r="E58" s="65"/>
      <c r="F58" s="65"/>
    </row>
    <row r="59" spans="2:11" x14ac:dyDescent="0.25">
      <c r="B59" s="25" t="s">
        <v>25</v>
      </c>
      <c r="C59" s="90">
        <v>29</v>
      </c>
      <c r="E59" s="65"/>
      <c r="F59" s="65"/>
    </row>
    <row r="60" spans="2:11" x14ac:dyDescent="0.25">
      <c r="B60" s="25" t="s">
        <v>32</v>
      </c>
      <c r="C60" s="90">
        <v>29</v>
      </c>
      <c r="E60" s="65"/>
      <c r="F60" s="65"/>
    </row>
    <row r="61" spans="2:11" x14ac:dyDescent="0.25">
      <c r="B61" s="25" t="s">
        <v>35</v>
      </c>
      <c r="C61" s="90">
        <v>29</v>
      </c>
      <c r="E61" s="65"/>
      <c r="F61" s="65"/>
    </row>
    <row r="62" spans="2:11" x14ac:dyDescent="0.25">
      <c r="B62" s="25" t="s">
        <v>38</v>
      </c>
      <c r="C62" s="90">
        <v>14</v>
      </c>
      <c r="E62" s="65"/>
      <c r="F62" s="65"/>
    </row>
  </sheetData>
  <sortState xmlns:xlrd2="http://schemas.microsoft.com/office/spreadsheetml/2017/richdata2" ref="C46:D62">
    <sortCondition descending="1" ref="C46:C62"/>
  </sortState>
  <mergeCells count="6">
    <mergeCell ref="B36:D37"/>
    <mergeCell ref="A4:D4"/>
    <mergeCell ref="A7:B8"/>
    <mergeCell ref="C7:C8"/>
    <mergeCell ref="D7:D8"/>
    <mergeCell ref="B32:D35"/>
  </mergeCells>
  <pageMargins left="2.6771653543307088" right="0.70866141732283472" top="0.35433070866141736" bottom="0.74803149606299213" header="0.31496062992125984" footer="0.31496062992125984"/>
  <pageSetup paperSize="9" scale="92" orientation="landscape" r:id="rId1"/>
  <rowBreaks count="1" manualBreakCount="1">
    <brk id="3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'Table 1'!Print_Area</vt:lpstr>
      <vt:lpstr>'Table 10'!Print_Area</vt:lpstr>
      <vt:lpstr>'Table 11'!Print_Area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Adolfo - CRASD</dc:creator>
  <cp:lastModifiedBy>AJ Adolfo - CRASD</cp:lastModifiedBy>
  <cp:lastPrinted>2023-06-30T00:28:48Z</cp:lastPrinted>
  <dcterms:created xsi:type="dcterms:W3CDTF">2023-05-08T23:35:47Z</dcterms:created>
  <dcterms:modified xsi:type="dcterms:W3CDTF">2023-06-30T00:30:29Z</dcterms:modified>
</cp:coreProperties>
</file>