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J Docs\Civil Registration\Special Release\(5) May\Marriage\"/>
    </mc:Choice>
  </mc:AlternateContent>
  <xr:revisionPtr revIDLastSave="0" documentId="13_ncr:1_{BE49DEA0-F849-4BE3-B797-11959A8DE51E}" xr6:coauthVersionLast="47" xr6:coauthVersionMax="47" xr10:uidLastSave="{00000000-0000-0000-0000-000000000000}"/>
  <bookViews>
    <workbookView xWindow="-120" yWindow="-120" windowWidth="29040" windowHeight="15840" activeTab="3" xr2:uid="{828A5239-2A24-429C-A239-B610685A1520}"/>
  </bookViews>
  <sheets>
    <sheet name="Table 1" sheetId="1" r:id="rId1"/>
    <sheet name="Table 2" sheetId="2" r:id="rId2"/>
    <sheet name="Table 3" sheetId="4" r:id="rId3"/>
    <sheet name="Table 4" sheetId="5" r:id="rId4"/>
    <sheet name="Table 5" sheetId="7" r:id="rId5"/>
    <sheet name="Table 6a" sheetId="9" r:id="rId6"/>
    <sheet name="Table 6b" sheetId="10" r:id="rId7"/>
    <sheet name="Table 7" sheetId="11" r:id="rId8"/>
    <sheet name="Table 8" sheetId="12" r:id="rId9"/>
  </sheets>
  <definedNames>
    <definedName name="_xlnm.Print_Area" localSheetId="0">'Table 1'!$A$1:$L$18</definedName>
    <definedName name="_xlnm.Print_Area" localSheetId="1">'Table 2'!$A$1:$H$85</definedName>
    <definedName name="_xlnm.Print_Area" localSheetId="2">'Table 3'!$A$1:$H$53</definedName>
    <definedName name="_xlnm.Print_Area" localSheetId="3">'Table 4'!$A$1:$K$49</definedName>
    <definedName name="_xlnm.Print_Area" localSheetId="5">'Table 6a'!$A$1:$O$32</definedName>
    <definedName name="_xlnm.Print_Area" localSheetId="6">'Table 6b'!$A$1:$I$58</definedName>
    <definedName name="_xlnm.Print_Area" localSheetId="7">'Table 7'!$A$1:$G$39</definedName>
    <definedName name="_xlnm.Print_Area" localSheetId="8">'Table 8'!$A$1:$H$59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9" l="1"/>
  <c r="D38" i="9"/>
  <c r="D42" i="9" l="1"/>
  <c r="C47" i="10"/>
  <c r="C46" i="10"/>
  <c r="H12" i="12" l="1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12" i="12"/>
  <c r="G11" i="12" l="1"/>
  <c r="E11" i="12"/>
  <c r="G14" i="2" l="1"/>
  <c r="C20" i="1" l="1"/>
  <c r="D20" i="1"/>
  <c r="C34" i="11"/>
  <c r="C33" i="11"/>
  <c r="C32" i="11"/>
  <c r="C31" i="11"/>
  <c r="C30" i="11"/>
  <c r="D33" i="11"/>
  <c r="D32" i="11"/>
  <c r="D31" i="11"/>
  <c r="D30" i="11"/>
  <c r="D34" i="11" s="1"/>
  <c r="F11" i="11"/>
  <c r="G13" i="11" s="1"/>
  <c r="C11" i="11"/>
  <c r="D13" i="11" s="1"/>
  <c r="G16" i="11" l="1"/>
  <c r="G14" i="11"/>
  <c r="G12" i="11"/>
  <c r="D12" i="11"/>
  <c r="D16" i="11"/>
  <c r="D14" i="11"/>
  <c r="C12" i="10"/>
  <c r="C13" i="10"/>
  <c r="C14" i="10"/>
  <c r="C15" i="10"/>
  <c r="C16" i="10"/>
  <c r="C17" i="10"/>
  <c r="C18" i="10"/>
  <c r="C19" i="10"/>
  <c r="C20" i="10"/>
  <c r="E11" i="10"/>
  <c r="I17" i="10" s="1"/>
  <c r="C44" i="10" s="1"/>
  <c r="D11" i="10"/>
  <c r="C15" i="9"/>
  <c r="C16" i="9"/>
  <c r="C17" i="9"/>
  <c r="C18" i="9"/>
  <c r="C19" i="9"/>
  <c r="C20" i="9"/>
  <c r="C21" i="9"/>
  <c r="C22" i="9"/>
  <c r="C23" i="9"/>
  <c r="C24" i="9"/>
  <c r="C14" i="9"/>
  <c r="E11" i="9"/>
  <c r="H15" i="10" l="1"/>
  <c r="H12" i="10"/>
  <c r="C33" i="10" s="1"/>
  <c r="I12" i="10"/>
  <c r="C42" i="10" s="1"/>
  <c r="I14" i="10"/>
  <c r="H20" i="10"/>
  <c r="H19" i="10"/>
  <c r="H14" i="10"/>
  <c r="C34" i="10" s="1"/>
  <c r="H13" i="10"/>
  <c r="C35" i="10" s="1"/>
  <c r="I16" i="10"/>
  <c r="I15" i="10"/>
  <c r="G11" i="11"/>
  <c r="D11" i="11"/>
  <c r="H18" i="10"/>
  <c r="I13" i="10"/>
  <c r="C43" i="10" s="1"/>
  <c r="H17" i="10"/>
  <c r="C38" i="10" s="1"/>
  <c r="I20" i="10"/>
  <c r="C11" i="10"/>
  <c r="G14" i="10" s="1"/>
  <c r="H16" i="10"/>
  <c r="C37" i="10" s="1"/>
  <c r="I19" i="10"/>
  <c r="I18" i="10"/>
  <c r="C11" i="9"/>
  <c r="D15" i="9" s="1"/>
  <c r="C32" i="10" l="1"/>
  <c r="G16" i="10"/>
  <c r="I11" i="10"/>
  <c r="C45" i="10"/>
  <c r="H11" i="10"/>
  <c r="C36" i="10"/>
  <c r="G19" i="10"/>
  <c r="G20" i="10"/>
  <c r="G12" i="10"/>
  <c r="G13" i="10"/>
  <c r="G15" i="10"/>
  <c r="G18" i="10"/>
  <c r="G17" i="10"/>
  <c r="E12" i="9"/>
  <c r="C41" i="10" l="1"/>
  <c r="G11" i="10"/>
  <c r="O11" i="9" l="1"/>
  <c r="N11" i="9"/>
  <c r="M11" i="9"/>
  <c r="L11" i="9"/>
  <c r="K11" i="9"/>
  <c r="J11" i="9"/>
  <c r="I11" i="9"/>
  <c r="H11" i="9"/>
  <c r="G11" i="9"/>
  <c r="F11" i="9"/>
  <c r="D24" i="9"/>
  <c r="D18" i="9" l="1"/>
  <c r="K12" i="9"/>
  <c r="F12" i="9"/>
  <c r="G12" i="9"/>
  <c r="H12" i="9"/>
  <c r="D17" i="9"/>
  <c r="N12" i="9"/>
  <c r="D19" i="9"/>
  <c r="D20" i="9"/>
  <c r="D21" i="9"/>
  <c r="D22" i="9"/>
  <c r="D23" i="9"/>
  <c r="D16" i="9"/>
  <c r="I16" i="5"/>
  <c r="D20" i="7"/>
  <c r="D21" i="7"/>
  <c r="F11" i="7"/>
  <c r="G11" i="7"/>
  <c r="G12" i="7" s="1"/>
  <c r="H11" i="7"/>
  <c r="H12" i="7" s="1"/>
  <c r="I11" i="7"/>
  <c r="J11" i="7"/>
  <c r="K11" i="7"/>
  <c r="L11" i="7"/>
  <c r="M11" i="7"/>
  <c r="N11" i="7"/>
  <c r="O11" i="7"/>
  <c r="O12" i="7" s="1"/>
  <c r="C11" i="7"/>
  <c r="D22" i="7" s="1"/>
  <c r="J12" i="5"/>
  <c r="K15" i="5" s="1"/>
  <c r="H12" i="5"/>
  <c r="I18" i="5" s="1"/>
  <c r="C12" i="5"/>
  <c r="D15" i="5" s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3" i="2"/>
  <c r="G44" i="2"/>
  <c r="H44" i="2"/>
  <c r="H12" i="2" s="1"/>
  <c r="H11" i="2"/>
  <c r="H22" i="4"/>
  <c r="H21" i="4"/>
  <c r="H20" i="4"/>
  <c r="H17" i="4"/>
  <c r="H15" i="4"/>
  <c r="H14" i="4"/>
  <c r="H13" i="4"/>
  <c r="H16" i="4"/>
  <c r="H18" i="4"/>
  <c r="H19" i="4"/>
  <c r="H23" i="4"/>
  <c r="H12" i="4"/>
  <c r="G22" i="4"/>
  <c r="G21" i="4"/>
  <c r="G20" i="4"/>
  <c r="G17" i="4"/>
  <c r="G15" i="4"/>
  <c r="G14" i="4"/>
  <c r="G13" i="4"/>
  <c r="G16" i="4"/>
  <c r="G18" i="4"/>
  <c r="G19" i="4"/>
  <c r="G23" i="4"/>
  <c r="G12" i="4"/>
  <c r="F23" i="4"/>
  <c r="E11" i="4"/>
  <c r="F17" i="4" s="1"/>
  <c r="C11" i="4"/>
  <c r="G11" i="4" s="1"/>
  <c r="L11" i="1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1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3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3" i="2"/>
  <c r="D20" i="4" l="1"/>
  <c r="D19" i="4"/>
  <c r="C12" i="9"/>
  <c r="N12" i="7"/>
  <c r="F12" i="7"/>
  <c r="D19" i="7"/>
  <c r="D18" i="7"/>
  <c r="L12" i="7"/>
  <c r="C12" i="7"/>
  <c r="D17" i="7"/>
  <c r="M12" i="7"/>
  <c r="K12" i="7"/>
  <c r="D16" i="7"/>
  <c r="J12" i="7"/>
  <c r="D23" i="7"/>
  <c r="D15" i="7"/>
  <c r="D24" i="7"/>
  <c r="I12" i="7"/>
  <c r="D23" i="5"/>
  <c r="D22" i="5"/>
  <c r="D16" i="5"/>
  <c r="D21" i="5"/>
  <c r="D20" i="5"/>
  <c r="D19" i="5"/>
  <c r="D18" i="5"/>
  <c r="E12" i="5" s="1"/>
  <c r="F16" i="5" s="1"/>
  <c r="D17" i="5"/>
  <c r="D14" i="5"/>
  <c r="I17" i="5"/>
  <c r="K14" i="5"/>
  <c r="K22" i="5"/>
  <c r="K20" i="5"/>
  <c r="K21" i="5"/>
  <c r="I20" i="5"/>
  <c r="K17" i="5"/>
  <c r="K16" i="5"/>
  <c r="I22" i="5"/>
  <c r="I14" i="5"/>
  <c r="K19" i="5"/>
  <c r="I23" i="5"/>
  <c r="I15" i="5"/>
  <c r="I21" i="5"/>
  <c r="K18" i="5"/>
  <c r="I19" i="5"/>
  <c r="K23" i="5"/>
  <c r="D18" i="4"/>
  <c r="D13" i="4"/>
  <c r="F12" i="4"/>
  <c r="D21" i="4"/>
  <c r="F18" i="4"/>
  <c r="F16" i="4"/>
  <c r="F15" i="4"/>
  <c r="F14" i="4"/>
  <c r="H11" i="4"/>
  <c r="D17" i="4"/>
  <c r="F22" i="4"/>
  <c r="D12" i="4"/>
  <c r="D16" i="4"/>
  <c r="F21" i="4"/>
  <c r="F13" i="4"/>
  <c r="D23" i="4"/>
  <c r="D15" i="4"/>
  <c r="F20" i="4"/>
  <c r="D22" i="4"/>
  <c r="D14" i="4"/>
  <c r="F19" i="4"/>
  <c r="F11" i="4" l="1"/>
  <c r="D11" i="7"/>
  <c r="F21" i="5"/>
  <c r="F20" i="5"/>
  <c r="F15" i="5"/>
  <c r="F14" i="5"/>
  <c r="F19" i="5"/>
  <c r="F22" i="5"/>
  <c r="F23" i="5"/>
  <c r="F18" i="5"/>
  <c r="F17" i="5"/>
  <c r="K12" i="5"/>
  <c r="I12" i="5"/>
  <c r="D12" i="5"/>
  <c r="D11" i="4"/>
  <c r="F12" i="5" l="1"/>
  <c r="D46" i="1"/>
  <c r="E46" i="1"/>
  <c r="F46" i="1"/>
  <c r="G46" i="1"/>
  <c r="H46" i="1"/>
  <c r="I46" i="1"/>
  <c r="J46" i="1"/>
  <c r="K46" i="1"/>
  <c r="C46" i="1"/>
  <c r="D10" i="1"/>
  <c r="E10" i="1"/>
  <c r="F10" i="1"/>
  <c r="G10" i="1"/>
  <c r="H10" i="1"/>
  <c r="I10" i="1"/>
  <c r="J10" i="1"/>
  <c r="K10" i="1"/>
  <c r="L10" i="1"/>
  <c r="C10" i="1"/>
  <c r="L9" i="1"/>
  <c r="K9" i="1"/>
  <c r="J9" i="1"/>
  <c r="I9" i="1"/>
  <c r="H9" i="1"/>
  <c r="G9" i="1"/>
  <c r="F9" i="1"/>
  <c r="E9" i="1"/>
  <c r="D9" i="1"/>
  <c r="C9" i="1"/>
  <c r="G11" i="1"/>
  <c r="H11" i="1"/>
  <c r="I11" i="1"/>
  <c r="J11" i="1"/>
  <c r="K11" i="1"/>
  <c r="F11" i="1"/>
  <c r="E8" i="1"/>
  <c r="F8" i="1"/>
  <c r="G8" i="1"/>
  <c r="H8" i="1"/>
  <c r="I8" i="1"/>
  <c r="J8" i="1"/>
  <c r="K8" i="1"/>
  <c r="L8" i="1"/>
  <c r="D8" i="1"/>
  <c r="C11" i="12"/>
  <c r="F11" i="12" l="1"/>
  <c r="H11" i="12"/>
  <c r="D23" i="12"/>
  <c r="D19" i="12"/>
  <c r="D15" i="12"/>
  <c r="D27" i="12"/>
  <c r="D28" i="12"/>
  <c r="D24" i="12"/>
  <c r="D16" i="12"/>
  <c r="D26" i="12"/>
  <c r="D13" i="12"/>
  <c r="D17" i="12"/>
  <c r="D22" i="12"/>
  <c r="D18" i="12"/>
  <c r="D14" i="12"/>
  <c r="D25" i="12"/>
  <c r="D20" i="12"/>
  <c r="D21" i="12"/>
  <c r="D12" i="12"/>
  <c r="D11" i="12" l="1"/>
</calcChain>
</file>

<file path=xl/sharedStrings.xml><?xml version="1.0" encoding="utf-8"?>
<sst xmlns="http://schemas.openxmlformats.org/spreadsheetml/2006/main" count="523" uniqueCount="171">
  <si>
    <t>Number</t>
  </si>
  <si>
    <t>Percent Change</t>
  </si>
  <si>
    <t>Per Day</t>
  </si>
  <si>
    <t>Per Hour</t>
  </si>
  <si>
    <t>Source:</t>
  </si>
  <si>
    <t>Note:</t>
  </si>
  <si>
    <t>Figures are result of the actual registration without any adjustment for under registration.
Leap years: 2012, 2016, and 2020.</t>
  </si>
  <si>
    <t>Crude Marriage Rate</t>
  </si>
  <si>
    <t>Projected Mid-Year Population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</si>
  <si>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</si>
  <si>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</si>
  <si>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</si>
  <si>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</si>
  <si>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</si>
  <si>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</si>
  <si>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</si>
  <si>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</si>
  <si>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</si>
  <si>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Philippine Statistics Authority (Data on marriages are those registered at the Office of the City/Municipal Civil Registrars throughout the country and submitted to the Office of the Civil Registrar General; Certificate of Marriage - Municipal Form No. 97)</t>
  </si>
  <si>
    <t>City/Municipality</t>
  </si>
  <si>
    <t>Male</t>
  </si>
  <si>
    <t>Female</t>
  </si>
  <si>
    <t>Philippines</t>
  </si>
  <si>
    <t>National Capital Region (NCR)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</si>
  <si>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</si>
  <si>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</si>
  <si>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</si>
  <si>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</si>
  <si>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</si>
  <si>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</si>
  <si>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</si>
  <si>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</si>
  <si>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</si>
  <si>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</si>
  <si>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</si>
  <si>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</si>
  <si>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</si>
  <si>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</si>
  <si>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</si>
  <si>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</si>
  <si>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</si>
  <si>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>Share (%)</t>
  </si>
  <si>
    <t xml:space="preserve">Number </t>
  </si>
  <si>
    <t>2021</t>
  </si>
  <si>
    <t>2020</t>
  </si>
  <si>
    <t>Crude
 Marriage 
Rate</t>
  </si>
  <si>
    <t>Figures are the result of the actual registration without any adjustment for under registration.
The percentage share for City/Municipality is based on the total number of registered marriages in NCR while the percentage share of NCR is based on the total number of registered marriages in the Philippines.</t>
  </si>
  <si>
    <t>Month of Occurrence</t>
  </si>
  <si>
    <t>Daily Average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</si>
  <si>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</si>
  <si>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</si>
  <si>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</si>
  <si>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</si>
  <si>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</si>
  <si>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</si>
  <si>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</si>
  <si>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</si>
  <si>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</si>
  <si>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</si>
  <si>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</si>
  <si>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</si>
  <si>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</si>
  <si>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Figures are the result of the actual registration without any adjustment for under registration.
</t>
  </si>
  <si>
    <t>Table 2. Number of Registered Marriages, Percent Share, Percent Change, Crude Marriage Rate, and by City/Municipality of Place of Occurrence, National Capital Region: 2020-2021</t>
  </si>
  <si>
    <t>ph</t>
  </si>
  <si>
    <t>ncr</t>
  </si>
  <si>
    <t>Age Group</t>
  </si>
  <si>
    <t>Under 15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</si>
  <si>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</si>
  <si>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</si>
  <si>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</si>
  <si>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</si>
  <si>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</si>
  <si>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</si>
  <si>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</si>
  <si>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</si>
  <si>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</si>
  <si>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and Over</t>
  </si>
  <si>
    <t>Table 4. Number and Percent Share of Registered Marriages by Age Group and Sex, National Capital Region: 2020-2021</t>
  </si>
  <si>
    <t>All Ages</t>
  </si>
  <si>
    <t>Median Age</t>
  </si>
  <si>
    <t>Age of Male</t>
  </si>
  <si>
    <t>% to 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</si>
  <si>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</si>
  <si>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</si>
  <si>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</si>
  <si>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</si>
  <si>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</si>
  <si>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</si>
  <si>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</si>
  <si>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</si>
  <si>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</si>
  <si>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and over</t>
  </si>
  <si>
    <t>Age of Female</t>
  </si>
  <si>
    <t>- Counts are equal to 0</t>
  </si>
  <si>
    <t>-</t>
  </si>
  <si>
    <t>Table 5. Number and Percent Share of Registered Marriages by Age of Male and Female, National Capital Region: 2020-2021</t>
  </si>
  <si>
    <t>Citizenship of Male</t>
  </si>
  <si>
    <t>All Nationalities</t>
  </si>
  <si>
    <t>Citizenship of Female</t>
  </si>
  <si>
    <t>Filipino</t>
  </si>
  <si>
    <t>Chinese</t>
  </si>
  <si>
    <t>American</t>
  </si>
  <si>
    <t>Canadian</t>
  </si>
  <si>
    <t>Japanese</t>
  </si>
  <si>
    <t>Indian</t>
  </si>
  <si>
    <t>Korean</t>
  </si>
  <si>
    <t>British</t>
  </si>
  <si>
    <t>Taiwanese</t>
  </si>
  <si>
    <t>Other</t>
  </si>
  <si>
    <t>Not Stated</t>
  </si>
  <si>
    <t>Table 6a. Number and Percent Distribution of Registered Marriages by Citizenship, National Capital Region: 2021</t>
  </si>
  <si>
    <t>* Percentages are less than 0.05</t>
  </si>
  <si>
    <t>*</t>
  </si>
  <si>
    <t>Citizenship of 
Foreign Nationals</t>
  </si>
  <si>
    <t>Both Sexes</t>
  </si>
  <si>
    <t>Type of Ceremony</t>
  </si>
  <si>
    <t>Roman Catholic Church</t>
  </si>
  <si>
    <t>Civil Ceremony</t>
  </si>
  <si>
    <t>Muslim Tradition</t>
  </si>
  <si>
    <t>Tribal Ceremony</t>
  </si>
  <si>
    <t>Other Religious Rites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</si>
  <si>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</si>
  <si>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</si>
  <si>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</si>
  <si>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</si>
  <si>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</si>
  <si>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</si>
  <si>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</si>
  <si>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</si>
  <si>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</si>
  <si>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</si>
  <si>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</si>
  <si>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Others</t>
  </si>
  <si>
    <t>Table 1. Number and Percent Change of Registered Marriages, National Capital Region: 2012-2021</t>
  </si>
  <si>
    <t>10 year</t>
  </si>
  <si>
    <t>previous year</t>
  </si>
  <si>
    <t>Place of Occurrence</t>
  </si>
  <si>
    <t>Registration Status</t>
  </si>
  <si>
    <t>Timely</t>
  </si>
  <si>
    <t>Late</t>
  </si>
  <si>
    <t>% Share</t>
  </si>
  <si>
    <t>fil-fil</t>
  </si>
  <si>
    <t>fil-foreign</t>
  </si>
  <si>
    <t>foreign</t>
  </si>
  <si>
    <t>not stated</t>
  </si>
  <si>
    <t>Table 6b. Number and Percent Share of Registered Marriages Between Filipinos and Non-Filipinos by Citizenship of Foreign Nationals, National Capital Region: 2021</t>
  </si>
  <si>
    <t>Table 3. Number of Registered Marriages, Percent Share and Daily Average, by Month of Occurrence, National Capital Region: 2020-2021</t>
  </si>
  <si>
    <t>Table 7. Number and Percent Share of Registered Marriages by Type of Ceremony, National Capital Region, National Capital Region: 2020-2021</t>
  </si>
  <si>
    <t>Table 8. Number and Percent Distribution of Registered Marriages by Registration Status, by City/Municipality, National Capital Region: 2021</t>
  </si>
  <si>
    <t>latest total population as of 2022 or 2020</t>
  </si>
  <si>
    <t>building types</t>
  </si>
  <si>
    <t>storey buildings</t>
  </si>
  <si>
    <t>geotagging</t>
  </si>
  <si>
    <t xml:space="preserve">meron </t>
  </si>
  <si>
    <t>brgy list</t>
  </si>
  <si>
    <t>all ncr</t>
  </si>
  <si>
    <t>roads</t>
  </si>
  <si>
    <t>railway</t>
  </si>
  <si>
    <t>powerline</t>
  </si>
  <si>
    <t>electricity towers</t>
  </si>
  <si>
    <t>indust school ferry</t>
  </si>
  <si>
    <t>polic estation</t>
  </si>
  <si>
    <t>govt offices</t>
  </si>
  <si>
    <t>airport</t>
  </si>
  <si>
    <t>hydro</t>
  </si>
  <si>
    <t>waterways</t>
  </si>
  <si>
    <t>angat dam</t>
  </si>
  <si>
    <t>marikina - pasig</t>
  </si>
  <si>
    <t>ocd</t>
  </si>
  <si>
    <t>asap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</si>
</sst>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_ ;\-#,##0.0\ 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indent="2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165" fontId="3" fillId="0" borderId="0" xfId="0" applyNumberFormat="1" applyFont="1" applyAlignment="1">
      <alignment horizontal="center" vertical="center"/>
    </xf>
    <xf numFmtId="164" fontId="0" fillId="0" borderId="0" xfId="0" applyNumberFormat="1"/>
    <xf numFmtId="166" fontId="3" fillId="0" borderId="0" xfId="1" applyNumberFormat="1" applyFont="1" applyFill="1"/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166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166" fontId="4" fillId="0" borderId="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6" fontId="4" fillId="0" borderId="2" xfId="1" applyNumberFormat="1" applyFont="1" applyBorder="1" applyAlignment="1">
      <alignment horizontal="right" vertical="center"/>
    </xf>
    <xf numFmtId="0" fontId="4" fillId="0" borderId="0" xfId="0" quotePrefix="1" applyFont="1"/>
    <xf numFmtId="166" fontId="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1" fontId="4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1" fillId="0" borderId="0" xfId="0" applyFont="1" applyAlignment="1">
      <alignment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41" fontId="4" fillId="0" borderId="2" xfId="0" applyNumberFormat="1" applyFont="1" applyBorder="1"/>
    <xf numFmtId="0" fontId="4" fillId="0" borderId="6" xfId="0" applyFont="1" applyBorder="1" applyAlignment="1">
      <alignment horizontal="center" vertical="center"/>
    </xf>
    <xf numFmtId="0" fontId="0" fillId="0" borderId="3" xfId="0" applyBorder="1"/>
    <xf numFmtId="166" fontId="4" fillId="0" borderId="6" xfId="1" applyNumberFormat="1" applyFont="1" applyBorder="1" applyAlignment="1">
      <alignment horizontal="right" vertical="center" wrapText="1"/>
    </xf>
    <xf numFmtId="0" fontId="4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0" fillId="0" borderId="2" xfId="0" applyBorder="1"/>
    <xf numFmtId="3" fontId="4" fillId="0" borderId="0" xfId="0" applyNumberFormat="1" applyFont="1"/>
    <xf numFmtId="165" fontId="4" fillId="0" borderId="0" xfId="0" applyNumberFormat="1" applyFont="1"/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/>
    </xf>
    <xf numFmtId="166" fontId="4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10" fillId="0" borderId="0" xfId="0" applyNumberFormat="1" applyFont="1"/>
    <xf numFmtId="165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/>
    <xf numFmtId="3" fontId="0" fillId="0" borderId="0" xfId="0" applyNumberFormat="1"/>
    <xf numFmtId="165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5" fontId="0" fillId="0" borderId="0" xfId="0" applyNumberFormat="1"/>
    <xf numFmtId="3" fontId="4" fillId="0" borderId="0" xfId="1" applyNumberFormat="1" applyFont="1"/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3" fontId="4" fillId="0" borderId="0" xfId="1" applyNumberFormat="1" applyFont="1" applyBorder="1"/>
    <xf numFmtId="164" fontId="4" fillId="0" borderId="0" xfId="1" applyNumberFormat="1" applyFont="1" applyBorder="1"/>
    <xf numFmtId="164" fontId="4" fillId="0" borderId="0" xfId="0" applyNumberFormat="1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4" fillId="0" borderId="5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(1a) Number of Registered Marriages</a:t>
            </a:r>
          </a:p>
        </c:rich>
      </c:tx>
      <c:layout>
        <c:manualLayout>
          <c:xMode val="edge"/>
          <c:yMode val="edge"/>
          <c:x val="0.19156933508311461"/>
          <c:y val="0.84259259259259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1.7615923009623797E-2"/>
          <c:w val="0.93888888888888888"/>
          <c:h val="0.7222069116360454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1'!$C$5:$L$5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'Table 1'!$C$7:$L$7</c:f>
              <c:numCache>
                <c:formatCode>#,##0</c:formatCode>
                <c:ptCount val="10"/>
                <c:pt idx="0">
                  <c:v>68210</c:v>
                </c:pt>
                <c:pt idx="1">
                  <c:v>57121</c:v>
                </c:pt>
                <c:pt idx="2">
                  <c:v>60238</c:v>
                </c:pt>
                <c:pt idx="3">
                  <c:v>57965</c:v>
                </c:pt>
                <c:pt idx="4">
                  <c:v>53153</c:v>
                </c:pt>
                <c:pt idx="5">
                  <c:v>55570</c:v>
                </c:pt>
                <c:pt idx="6">
                  <c:v>58018</c:v>
                </c:pt>
                <c:pt idx="7">
                  <c:v>53596</c:v>
                </c:pt>
                <c:pt idx="8">
                  <c:v>32689</c:v>
                </c:pt>
                <c:pt idx="9">
                  <c:v>41025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1-40A3-8C09-372013B5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1646698095"/>
        <c:axId val="16467004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 1'!$C$5:$L$5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 1'!$C$6:$L$6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681-40A3-8C09-372013B5F293}"/>
                  </c:ext>
                </c:extLst>
              </c15:ser>
            </c15:filteredBarSeries>
          </c:ext>
        </c:extLst>
      </c:barChart>
      <c:catAx>
        <c:axId val="1646698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4115266841644792"/>
              <c:y val="0.93880431612715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6700495"/>
        <c:crosses val="autoZero"/>
        <c:auto val="1"/>
        <c:lblAlgn val="ctr"/>
        <c:lblOffset val="100"/>
        <c:noMultiLvlLbl val="0"/>
      </c:catAx>
      <c:valAx>
        <c:axId val="16467004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4669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P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(1b) Percent Change of Registered Marriages</a:t>
            </a:r>
          </a:p>
        </c:rich>
      </c:tx>
      <c:layout>
        <c:manualLayout>
          <c:xMode val="edge"/>
          <c:yMode val="edge"/>
          <c:x val="0.15020047599739683"/>
          <c:y val="0.842095079412001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1582171733864"/>
          <c:y val="9.0520903317119483E-2"/>
          <c:w val="0.84908271689910009"/>
          <c:h val="0.6577413488842904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5.3596983191874309E-2"/>
                  <c:y val="-0.1450854138113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B5-49C3-9871-E569176E71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1'!$C$45:$K$45</c:f>
              <c:strCache>
                <c:ptCount val="9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</c:strCache>
            </c:strRef>
          </c:cat>
          <c:val>
            <c:numRef>
              <c:f>'Table 1'!$C$46:$K$46</c:f>
              <c:numCache>
                <c:formatCode>#,##0.0</c:formatCode>
                <c:ptCount val="9"/>
                <c:pt idx="0">
                  <c:v>-16.257147045887699</c:v>
                </c:pt>
                <c:pt idx="1">
                  <c:v>5.4568372402443934</c:v>
                </c:pt>
                <c:pt idx="2">
                  <c:v>-3.7733656495899597</c:v>
                </c:pt>
                <c:pt idx="3">
                  <c:v>-8.3015612869835245</c:v>
                </c:pt>
                <c:pt idx="4">
                  <c:v>4.547250390382481</c:v>
                </c:pt>
                <c:pt idx="5">
                  <c:v>4.405254633795213</c:v>
                </c:pt>
                <c:pt idx="6">
                  <c:v>-7.6217725533455143</c:v>
                </c:pt>
                <c:pt idx="7">
                  <c:v>-39.008508097619227</c:v>
                </c:pt>
                <c:pt idx="8">
                  <c:v>25.500933035577717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5-49C3-9871-E569176E7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390415"/>
        <c:axId val="1833389455"/>
      </c:lineChart>
      <c:catAx>
        <c:axId val="183339041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5303516486137465"/>
              <c:y val="0.93938853206489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crossAx val="1833389455"/>
        <c:crosses val="autoZero"/>
        <c:auto val="1"/>
        <c:lblAlgn val="ctr"/>
        <c:lblOffset val="100"/>
        <c:noMultiLvlLbl val="0"/>
      </c:catAx>
      <c:valAx>
        <c:axId val="1833389455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3390415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7078100663426"/>
          <c:y val="7.0498101305843983E-2"/>
          <c:w val="0.74632706786091196"/>
          <c:h val="0.849963097707327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2'!$C$64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2'!$B$65:$B$81</c:f>
              <c:strCache>
                <c:ptCount val="17"/>
                <c:pt idx="0">
                  <c:v> Pateros</c:v>
                </c:pt>
                <c:pt idx="1">
                  <c:v> City of Navotas</c:v>
                </c:pt>
                <c:pt idx="2">
                  <c:v> City of San Juan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Taguig</c:v>
                </c:pt>
                <c:pt idx="6">
                  <c:v> City of Muntinlupa</c:v>
                </c:pt>
                <c:pt idx="7">
                  <c:v> City of Parañaque</c:v>
                </c:pt>
                <c:pt idx="8">
                  <c:v> City of Marikina</c:v>
                </c:pt>
                <c:pt idx="9">
                  <c:v> City of Pasig</c:v>
                </c:pt>
                <c:pt idx="10">
                  <c:v> Pasay City</c:v>
                </c:pt>
                <c:pt idx="11">
                  <c:v> City of Makati</c:v>
                </c:pt>
                <c:pt idx="12">
                  <c:v> City of Las Piñas</c:v>
                </c:pt>
                <c:pt idx="13">
                  <c:v> City of Valenzuela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2'!$C$65:$C$81</c:f>
              <c:numCache>
                <c:formatCode>#,##0.0_ ;\-#,##0.0\ </c:formatCode>
                <c:ptCount val="17"/>
                <c:pt idx="0">
                  <c:v>0.43439689192082964</c:v>
                </c:pt>
                <c:pt idx="1">
                  <c:v>0.63018140658937261</c:v>
                </c:pt>
                <c:pt idx="2">
                  <c:v>0.84737985254978743</c:v>
                </c:pt>
                <c:pt idx="3">
                  <c:v>1.4286151304720243</c:v>
                </c:pt>
                <c:pt idx="4">
                  <c:v>2.168925326562452</c:v>
                </c:pt>
                <c:pt idx="5">
                  <c:v>3.0438373764875037</c:v>
                </c:pt>
                <c:pt idx="6">
                  <c:v>3.618954388326348</c:v>
                </c:pt>
                <c:pt idx="7">
                  <c:v>3.1784392303221267</c:v>
                </c:pt>
                <c:pt idx="8">
                  <c:v>3.6464865857016124</c:v>
                </c:pt>
                <c:pt idx="9">
                  <c:v>4.0655878124139626</c:v>
                </c:pt>
                <c:pt idx="10">
                  <c:v>3.9554590229129065</c:v>
                </c:pt>
                <c:pt idx="11">
                  <c:v>4.3837376487503441</c:v>
                </c:pt>
                <c:pt idx="12">
                  <c:v>3.9585181559546023</c:v>
                </c:pt>
                <c:pt idx="13">
                  <c:v>4.5122212365015759</c:v>
                </c:pt>
                <c:pt idx="14">
                  <c:v>12.74128911866377</c:v>
                </c:pt>
                <c:pt idx="15">
                  <c:v>18.568937563094622</c:v>
                </c:pt>
                <c:pt idx="16">
                  <c:v>28.817033252776163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7-450E-B746-4A4930EE28B3}"/>
            </c:ext>
          </c:extLst>
        </c:ser>
        <c:ser>
          <c:idx val="1"/>
          <c:order val="1"/>
          <c:tx>
            <c:strRef>
              <c:f>'Table 2'!$D$64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C-4911-BC60-208888A55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2'!$B$65:$B$81</c:f>
              <c:strCache>
                <c:ptCount val="17"/>
                <c:pt idx="0">
                  <c:v> Pateros</c:v>
                </c:pt>
                <c:pt idx="1">
                  <c:v> City of Navotas</c:v>
                </c:pt>
                <c:pt idx="2">
                  <c:v> City of San Juan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Taguig</c:v>
                </c:pt>
                <c:pt idx="6">
                  <c:v> City of Muntinlupa</c:v>
                </c:pt>
                <c:pt idx="7">
                  <c:v> City of Parañaque</c:v>
                </c:pt>
                <c:pt idx="8">
                  <c:v> City of Marikina</c:v>
                </c:pt>
                <c:pt idx="9">
                  <c:v> City of Pasig</c:v>
                </c:pt>
                <c:pt idx="10">
                  <c:v> Pasay City</c:v>
                </c:pt>
                <c:pt idx="11">
                  <c:v> City of Makati</c:v>
                </c:pt>
                <c:pt idx="12">
                  <c:v> City of Las Piñas</c:v>
                </c:pt>
                <c:pt idx="13">
                  <c:v> City of Valenzuela</c:v>
                </c:pt>
                <c:pt idx="14">
                  <c:v> City of Caloocan</c:v>
                </c:pt>
                <c:pt idx="15">
                  <c:v> City of Manila</c:v>
                </c:pt>
                <c:pt idx="16">
                  <c:v> Quezon City</c:v>
                </c:pt>
              </c:strCache>
            </c:strRef>
          </c:cat>
          <c:val>
            <c:numRef>
              <c:f>'Table 2'!$D$65:$D$81</c:f>
              <c:numCache>
                <c:formatCode>#,##0.0_ ;\-#,##0.0\ </c:formatCode>
                <c:ptCount val="17"/>
                <c:pt idx="0">
                  <c:v>0.44363193174893356</c:v>
                </c:pt>
                <c:pt idx="1">
                  <c:v>0.54357099329677028</c:v>
                </c:pt>
                <c:pt idx="2">
                  <c:v>0.82632541133455217</c:v>
                </c:pt>
                <c:pt idx="3">
                  <c:v>1.3577087141986595</c:v>
                </c:pt>
                <c:pt idx="4">
                  <c:v>2.1767215112736138</c:v>
                </c:pt>
                <c:pt idx="5">
                  <c:v>2.8031687995124921</c:v>
                </c:pt>
                <c:pt idx="6">
                  <c:v>3.2663010359536866</c:v>
                </c:pt>
                <c:pt idx="7">
                  <c:v>3.339427178549665</c:v>
                </c:pt>
                <c:pt idx="8">
                  <c:v>3.5588056063375992</c:v>
                </c:pt>
                <c:pt idx="9">
                  <c:v>3.6879951249238272</c:v>
                </c:pt>
                <c:pt idx="10">
                  <c:v>4.0268129189518591</c:v>
                </c:pt>
                <c:pt idx="11">
                  <c:v>4.2145033516148693</c:v>
                </c:pt>
                <c:pt idx="12">
                  <c:v>4.419256550883607</c:v>
                </c:pt>
                <c:pt idx="13">
                  <c:v>4.6922608165752591</c:v>
                </c:pt>
                <c:pt idx="14">
                  <c:v>9.2138939670932363</c:v>
                </c:pt>
                <c:pt idx="15">
                  <c:v>19.254113345521024</c:v>
                </c:pt>
                <c:pt idx="16">
                  <c:v>32.17550274223035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7-450E-B746-4A4930EE2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00279455"/>
        <c:axId val="800285215"/>
      </c:barChart>
      <c:catAx>
        <c:axId val="8002794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Place of Occurence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0285215"/>
        <c:crosses val="autoZero"/>
        <c:auto val="1"/>
        <c:lblAlgn val="ctr"/>
        <c:lblOffset val="100"/>
        <c:noMultiLvlLbl val="0"/>
      </c:catAx>
      <c:valAx>
        <c:axId val="80028521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</a:t>
                </a:r>
                <a:r>
                  <a:rPr lang="en-PH" sz="6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Statistics Authority</a:t>
                </a:r>
                <a:endParaRPr lang="en-PH" sz="6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027933728014942"/>
              <c:y val="0.94804741256763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_ ;\-#,##0.0\ " sourceLinked="1"/>
        <c:majorTickMark val="none"/>
        <c:minorTickMark val="none"/>
        <c:tickLblPos val="nextTo"/>
        <c:crossAx val="800279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353118416251781"/>
          <c:y val="0.72735770413194667"/>
          <c:w val="0.16223375665485759"/>
          <c:h val="5.3985230394359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Month of Occurrence</a:t>
            </a:r>
          </a:p>
        </c:rich>
      </c:tx>
      <c:layout>
        <c:manualLayout>
          <c:xMode val="edge"/>
          <c:yMode val="edge"/>
          <c:x val="0.36930844223319859"/>
          <c:y val="0.87843125199509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651158429966829E-2"/>
          <c:y val="7.6688442634492288E-2"/>
          <c:w val="0.91317830305284231"/>
          <c:h val="0.70917815735293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3'!$C$39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3'!$B$40:$B$51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3'!$C$40:$C$51</c:f>
              <c:numCache>
                <c:formatCode>#,##0.0_ ;\-#,##0.0\ </c:formatCode>
                <c:ptCount val="12"/>
                <c:pt idx="0">
                  <c:v>13.54278197558812</c:v>
                </c:pt>
                <c:pt idx="1">
                  <c:v>17.715439444461438</c:v>
                </c:pt>
                <c:pt idx="2">
                  <c:v>9.9483006515953374</c:v>
                </c:pt>
                <c:pt idx="3">
                  <c:v>0.21108017987702285</c:v>
                </c:pt>
                <c:pt idx="4">
                  <c:v>0.90856251338370697</c:v>
                </c:pt>
                <c:pt idx="5">
                  <c:v>5.5859769341368661</c:v>
                </c:pt>
                <c:pt idx="6">
                  <c:v>6.4853620483954852</c:v>
                </c:pt>
                <c:pt idx="7">
                  <c:v>4.6468230903361984</c:v>
                </c:pt>
                <c:pt idx="8">
                  <c:v>7.2899140383615277</c:v>
                </c:pt>
                <c:pt idx="9">
                  <c:v>9.3303557771727501</c:v>
                </c:pt>
                <c:pt idx="10">
                  <c:v>7.3878062956957997</c:v>
                </c:pt>
                <c:pt idx="11">
                  <c:v>16.947597050995746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9-445F-B673-0A57E8CD6526}"/>
            </c:ext>
          </c:extLst>
        </c:ser>
        <c:ser>
          <c:idx val="1"/>
          <c:order val="1"/>
          <c:tx>
            <c:strRef>
              <c:f>'Table 3'!$D$39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3'!$B$40:$B$51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 3'!$D$40:$D$51</c:f>
              <c:numCache>
                <c:formatCode>#,##0.0_ ;\-#,##0.0\ </c:formatCode>
                <c:ptCount val="12"/>
                <c:pt idx="0">
                  <c:v>8.4436319317489339</c:v>
                </c:pt>
                <c:pt idx="1">
                  <c:v>10.147471054235222</c:v>
                </c:pt>
                <c:pt idx="2">
                  <c:v>8.1048141377209024</c:v>
                </c:pt>
                <c:pt idx="3">
                  <c:v>4.3875685557586834</c:v>
                </c:pt>
                <c:pt idx="4">
                  <c:v>7.875685557586837</c:v>
                </c:pt>
                <c:pt idx="5">
                  <c:v>10.376599634369287</c:v>
                </c:pt>
                <c:pt idx="6">
                  <c:v>7.9098110907982937</c:v>
                </c:pt>
                <c:pt idx="7">
                  <c:v>2.8982327848872638</c:v>
                </c:pt>
                <c:pt idx="8">
                  <c:v>5.8135283363802559</c:v>
                </c:pt>
                <c:pt idx="9">
                  <c:v>9.3187081048141369</c:v>
                </c:pt>
                <c:pt idx="10">
                  <c:v>8.5411334552102378</c:v>
                </c:pt>
                <c:pt idx="11">
                  <c:v>16.182815356489947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9-445F-B673-0A57E8CD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797818143"/>
        <c:axId val="797818623"/>
      </c:barChart>
      <c:catAx>
        <c:axId val="7978181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</a:t>
                </a:r>
                <a:r>
                  <a:rPr lang="en-PH" sz="6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Philippine Statistics Authority</a:t>
                </a:r>
                <a:endParaRPr lang="en-PH" sz="6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6230117929061301"/>
              <c:y val="0.94085987122160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818623"/>
        <c:crosses val="autoZero"/>
        <c:auto val="1"/>
        <c:lblAlgn val="ctr"/>
        <c:lblOffset val="100"/>
        <c:noMultiLvlLbl val="0"/>
      </c:catAx>
      <c:valAx>
        <c:axId val="797818623"/>
        <c:scaling>
          <c:orientation val="minMax"/>
        </c:scaling>
        <c:delete val="1"/>
        <c:axPos val="l"/>
        <c:numFmt formatCode="#,##0.0_ ;\-#,##0.0\ " sourceLinked="1"/>
        <c:majorTickMark val="none"/>
        <c:minorTickMark val="none"/>
        <c:tickLblPos val="nextTo"/>
        <c:crossAx val="79781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02274715660542"/>
          <c:y val="9.3170749489647139E-2"/>
          <c:w val="0.19228261565939175"/>
          <c:h val="5.947965491847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19387421627125"/>
          <c:y val="6.3593536304924675E-2"/>
          <c:w val="0.78036522993472612"/>
          <c:h val="0.860610620819986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4'!$D$37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3892224082492265E-2"/>
                  <c:y val="6.51726701014836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89-40C8-A8DE-DC8B6540F208}"/>
                </c:ext>
              </c:extLst>
            </c:dLbl>
            <c:dLbl>
              <c:idx val="3"/>
              <c:layout>
                <c:manualLayout>
                  <c:x val="-0.15609295085386804"/>
                  <c:y val="1.7922484277907997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575665000277247E-2"/>
                      <c:h val="3.62115648251368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C89-40C8-A8DE-DC8B6540F208}"/>
                </c:ext>
              </c:extLst>
            </c:dLbl>
            <c:dLbl>
              <c:idx val="4"/>
              <c:layout>
                <c:manualLayout>
                  <c:x val="-0.14558115000977984"/>
                  <c:y val="1.303453402105543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89-40C8-A8DE-DC8B6540F208}"/>
                </c:ext>
              </c:extLst>
            </c:dLbl>
            <c:dLbl>
              <c:idx val="5"/>
              <c:layout>
                <c:manualLayout>
                  <c:x val="-6.8170310103608897E-2"/>
                  <c:y val="6.51726701014836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89-40C8-A8DE-DC8B6540F208}"/>
                </c:ext>
              </c:extLst>
            </c:dLbl>
            <c:dLbl>
              <c:idx val="6"/>
              <c:layout>
                <c:manualLayout>
                  <c:x val="-3.6582708073393762E-2"/>
                  <c:y val="9.775900515222544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89-40C8-A8DE-DC8B6540F208}"/>
                </c:ext>
              </c:extLst>
            </c:dLbl>
            <c:dLbl>
              <c:idx val="7"/>
              <c:layout>
                <c:manualLayout>
                  <c:x val="-2.7418954186105224E-2"/>
                  <c:y val="9.775900515222544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89-40C8-A8DE-DC8B6540F208}"/>
                </c:ext>
              </c:extLst>
            </c:dLbl>
            <c:dLbl>
              <c:idx val="8"/>
              <c:layout>
                <c:manualLayout>
                  <c:x val="-2.3310020942763555E-2"/>
                  <c:y val="6.51726701014836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89-40C8-A8DE-DC8B6540F208}"/>
                </c:ext>
              </c:extLst>
            </c:dLbl>
            <c:dLbl>
              <c:idx val="9"/>
              <c:layout>
                <c:manualLayout>
                  <c:x val="-2.2462032989676483E-2"/>
                  <c:y val="3.258633505074181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89-40C8-A8DE-DC8B6540F208}"/>
                </c:ext>
              </c:extLst>
            </c:dLbl>
            <c:dLbl>
              <c:idx val="10"/>
              <c:layout>
                <c:manualLayout>
                  <c:x val="-2.5685808987616125E-2"/>
                  <c:y val="6.51726701014836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89-40C8-A8DE-DC8B6540F208}"/>
                </c:ext>
              </c:extLst>
            </c:dLbl>
            <c:numFmt formatCode="0.0_ ;0.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4'!$C$38:$C$48</c:f>
              <c:strCache>
                <c:ptCount val="11"/>
                <c:pt idx="0">
                  <c:v>Under 15</c:v>
                </c:pt>
                <c:pt idx="1">
                  <c:v>15 - 19</c:v>
                </c:pt>
                <c:pt idx="2">
                  <c:v>20 - 24</c:v>
                </c:pt>
                <c:pt idx="3">
                  <c:v>25 - 29</c:v>
                </c:pt>
                <c:pt idx="4">
                  <c:v>30 - 34</c:v>
                </c:pt>
                <c:pt idx="5">
                  <c:v>35 - 39</c:v>
                </c:pt>
                <c:pt idx="6">
                  <c:v>40 - 44</c:v>
                </c:pt>
                <c:pt idx="7">
                  <c:v>45 - 49</c:v>
                </c:pt>
                <c:pt idx="8">
                  <c:v>50 - 54</c:v>
                </c:pt>
                <c:pt idx="9">
                  <c:v>55 - 59</c:v>
                </c:pt>
                <c:pt idx="10">
                  <c:v>60 and Over</c:v>
                </c:pt>
              </c:strCache>
            </c:strRef>
          </c:cat>
          <c:val>
            <c:numRef>
              <c:f>'Table 4'!$D$38:$D$48</c:f>
              <c:numCache>
                <c:formatCode>#,##0.0</c:formatCode>
                <c:ptCount val="11"/>
                <c:pt idx="0" formatCode="#,##0">
                  <c:v>0</c:v>
                </c:pt>
                <c:pt idx="1">
                  <c:v>-0.16575258988421701</c:v>
                </c:pt>
                <c:pt idx="2">
                  <c:v>-8.3948811700182802</c:v>
                </c:pt>
                <c:pt idx="3">
                  <c:v>-34.798293723339398</c:v>
                </c:pt>
                <c:pt idx="4">
                  <c:v>-31.453991468616699</c:v>
                </c:pt>
                <c:pt idx="5">
                  <c:v>-13.1261425959781</c:v>
                </c:pt>
                <c:pt idx="6">
                  <c:v>-5.4820231566118203</c:v>
                </c:pt>
                <c:pt idx="7">
                  <c:v>-2.4619134673979302</c:v>
                </c:pt>
                <c:pt idx="8">
                  <c:v>-1.50639853747715</c:v>
                </c:pt>
                <c:pt idx="9">
                  <c:v>-1.05057891529555</c:v>
                </c:pt>
                <c:pt idx="10">
                  <c:v>-1.56002437538087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9-40C8-A8DE-DC8B6540F208}"/>
            </c:ext>
          </c:extLst>
        </c:ser>
        <c:ser>
          <c:idx val="1"/>
          <c:order val="1"/>
          <c:tx>
            <c:strRef>
              <c:f>'Table 4'!$E$37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C3A9B96-34BE-42B2-B0FC-4084EEB85FB3}" type="VALUE">
                      <a:rPr lang="en-US"/>
                      <a:pPr/>
                      <a:t>[VALUE]</a:t>
                    </a:fld>
                    <a:r>
                      <a:rPr lang="en-US"/>
                      <a:t>.0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C89-40C8-A8DE-DC8B6540F208}"/>
                </c:ext>
              </c:extLst>
            </c:dLbl>
            <c:dLbl>
              <c:idx val="2"/>
              <c:layout>
                <c:manualLayout>
                  <c:x val="7.46735144825170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89-40C8-A8DE-DC8B6540F208}"/>
                </c:ext>
              </c:extLst>
            </c:dLbl>
            <c:dLbl>
              <c:idx val="3"/>
              <c:layout>
                <c:manualLayout>
                  <c:x val="0.18323851778611572"/>
                  <c:y val="-4.13846455144421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9-40C8-A8DE-DC8B6540F208}"/>
                </c:ext>
              </c:extLst>
            </c:dLbl>
            <c:dLbl>
              <c:idx val="4"/>
              <c:layout>
                <c:manualLayout>
                  <c:x val="0.1266999619573307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89-40C8-A8DE-DC8B6540F208}"/>
                </c:ext>
              </c:extLst>
            </c:dLbl>
            <c:dLbl>
              <c:idx val="5"/>
              <c:layout>
                <c:manualLayout>
                  <c:x val="5.289779317990201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9-40C8-A8DE-DC8B6540F208}"/>
                </c:ext>
              </c:extLst>
            </c:dLbl>
            <c:dLbl>
              <c:idx val="6"/>
              <c:layout>
                <c:manualLayout>
                  <c:x val="3.087976058913531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89-40C8-A8DE-DC8B6540F208}"/>
                </c:ext>
              </c:extLst>
            </c:dLbl>
            <c:dLbl>
              <c:idx val="7"/>
              <c:layout>
                <c:manualLayout>
                  <c:x val="2.5139643812561868E-2"/>
                  <c:y val="-3.79354868209243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89-40C8-A8DE-DC8B6540F208}"/>
                </c:ext>
              </c:extLst>
            </c:dLbl>
            <c:dLbl>
              <c:idx val="8"/>
              <c:layout>
                <c:manualLayout>
                  <c:x val="2.489347341755800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89-40C8-A8DE-DC8B6540F208}"/>
                </c:ext>
              </c:extLst>
            </c:dLbl>
            <c:dLbl>
              <c:idx val="9"/>
              <c:layout>
                <c:manualLayout>
                  <c:x val="2.16512143289043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89-40C8-A8DE-DC8B6540F208}"/>
                </c:ext>
              </c:extLst>
            </c:dLbl>
            <c:dLbl>
              <c:idx val="10"/>
              <c:layout>
                <c:manualLayout>
                  <c:x val="2.4027002373756937E-2"/>
                  <c:y val="-9.4838717052310855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89-40C8-A8DE-DC8B6540F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4'!$C$38:$C$48</c:f>
              <c:strCache>
                <c:ptCount val="11"/>
                <c:pt idx="0">
                  <c:v>Under 15</c:v>
                </c:pt>
                <c:pt idx="1">
                  <c:v>15 - 19</c:v>
                </c:pt>
                <c:pt idx="2">
                  <c:v>20 - 24</c:v>
                </c:pt>
                <c:pt idx="3">
                  <c:v>25 - 29</c:v>
                </c:pt>
                <c:pt idx="4">
                  <c:v>30 - 34</c:v>
                </c:pt>
                <c:pt idx="5">
                  <c:v>35 - 39</c:v>
                </c:pt>
                <c:pt idx="6">
                  <c:v>40 - 44</c:v>
                </c:pt>
                <c:pt idx="7">
                  <c:v>45 - 49</c:v>
                </c:pt>
                <c:pt idx="8">
                  <c:v>50 - 54</c:v>
                </c:pt>
                <c:pt idx="9">
                  <c:v>55 - 59</c:v>
                </c:pt>
                <c:pt idx="10">
                  <c:v>60 and Over</c:v>
                </c:pt>
              </c:strCache>
            </c:strRef>
          </c:cat>
          <c:val>
            <c:numRef>
              <c:f>'Table 4'!$E$38:$E$48</c:f>
              <c:numCache>
                <c:formatCode>0.0</c:formatCode>
                <c:ptCount val="11"/>
                <c:pt idx="0" formatCode="#,##0">
                  <c:v>0</c:v>
                </c:pt>
                <c:pt idx="1">
                  <c:v>0.7775746496039001</c:v>
                </c:pt>
                <c:pt idx="2">
                  <c:v>14.130408287629495</c:v>
                </c:pt>
                <c:pt idx="3">
                  <c:v>41.233394271785492</c:v>
                </c:pt>
                <c:pt idx="4">
                  <c:v>26.917733089579528</c:v>
                </c:pt>
                <c:pt idx="5">
                  <c:v>9.3357708714198662</c:v>
                </c:pt>
                <c:pt idx="6">
                  <c:v>3.5880560633759906</c:v>
                </c:pt>
                <c:pt idx="7">
                  <c:v>1.7038391224862888</c:v>
                </c:pt>
                <c:pt idx="8">
                  <c:v>1.089579524680073</c:v>
                </c:pt>
                <c:pt idx="9">
                  <c:v>0.58500914076782451</c:v>
                </c:pt>
                <c:pt idx="10">
                  <c:v>0.63863497867154173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9-40C8-A8DE-DC8B6540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0296735"/>
        <c:axId val="800292895"/>
      </c:barChart>
      <c:catAx>
        <c:axId val="80029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0292895"/>
        <c:crosses val="autoZero"/>
        <c:auto val="1"/>
        <c:lblAlgn val="ctr"/>
        <c:lblOffset val="100"/>
        <c:noMultiLvlLbl val="0"/>
      </c:catAx>
      <c:valAx>
        <c:axId val="80029289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 sz="6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 Philippine Statistics Authority</a:t>
                </a:r>
              </a:p>
            </c:rich>
          </c:tx>
          <c:layout>
            <c:manualLayout>
              <c:xMode val="edge"/>
              <c:yMode val="edge"/>
              <c:x val="0.3708391082247654"/>
              <c:y val="0.93673917506507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80029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206944564464646"/>
          <c:y val="0.22826849091028065"/>
          <c:w val="0.23249921055330314"/>
          <c:h val="7.129645226921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6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Philippine</a:t>
            </a:r>
            <a:r>
              <a:rPr lang="en-PH" sz="6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Statistics Authority</a:t>
            </a:r>
            <a:endParaRPr lang="en-PH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5368044619422573"/>
          <c:y val="0.92592592592592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17716535433068"/>
          <c:y val="6.2499635462233888E-2"/>
          <c:w val="0.44798228346456692"/>
          <c:h val="0.746637139107611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0C-4FBD-A362-4125E27B098C}"/>
              </c:ext>
            </c:extLst>
          </c:dPt>
          <c:dPt>
            <c:idx val="1"/>
            <c:bubble3D val="0"/>
            <c:spPr>
              <a:solidFill>
                <a:schemeClr val="accent4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10C-4FBD-A362-4125E27B098C}"/>
              </c:ext>
            </c:extLst>
          </c:dPt>
          <c:dPt>
            <c:idx val="2"/>
            <c:bubble3D val="0"/>
            <c:spPr>
              <a:solidFill>
                <a:schemeClr val="accent4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0C-4FBD-A362-4125E27B098C}"/>
              </c:ext>
            </c:extLst>
          </c:dPt>
          <c:dPt>
            <c:idx val="3"/>
            <c:bubble3D val="0"/>
            <c:spPr>
              <a:solidFill>
                <a:schemeClr val="accent4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10C-4FBD-A362-4125E27B098C}"/>
              </c:ext>
            </c:extLst>
          </c:dPt>
          <c:dPt>
            <c:idx val="4"/>
            <c:bubble3D val="0"/>
            <c:spPr>
              <a:solidFill>
                <a:schemeClr val="accent4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0C-4FBD-A362-4125E27B098C}"/>
              </c:ext>
            </c:extLst>
          </c:dPt>
          <c:dPt>
            <c:idx val="5"/>
            <c:bubble3D val="0"/>
            <c:spPr>
              <a:solidFill>
                <a:schemeClr val="accent4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10C-4FBD-A362-4125E27B098C}"/>
              </c:ext>
            </c:extLst>
          </c:dPt>
          <c:dLbls>
            <c:dLbl>
              <c:idx val="0"/>
              <c:layout>
                <c:manualLayout>
                  <c:x val="3.3446423640392534E-2"/>
                  <c:y val="-4.38050654438225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American,</a:t>
                    </a:r>
                    <a:br>
                      <a:rPr lang="en-US"/>
                    </a:br>
                    <a:fld id="{926ADD0E-7EF8-4CDF-91D1-84ADD377DC7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0C-4FBD-A362-4125E27B098C}"/>
                </c:ext>
              </c:extLst>
            </c:dLbl>
            <c:dLbl>
              <c:idx val="1"/>
              <c:layout>
                <c:manualLayout>
                  <c:x val="7.6772062628365209E-2"/>
                  <c:y val="-5.43286123608903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Indian,</a:t>
                    </a:r>
                    <a:br>
                      <a:rPr lang="en-US"/>
                    </a:br>
                    <a:fld id="{A8C8C9B5-BE5F-4533-9CF9-6F6CA1B5FC3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10C-4FBD-A362-4125E27B098C}"/>
                </c:ext>
              </c:extLst>
            </c:dLbl>
            <c:dLbl>
              <c:idx val="2"/>
              <c:layout>
                <c:manualLayout>
                  <c:x val="0.21801618400520739"/>
                  <c:y val="-2.32933619301604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Chinese,</a:t>
                    </a:r>
                    <a:br>
                      <a:rPr lang="en-US"/>
                    </a:br>
                    <a:fld id="{F8967082-EBCD-4D4B-94A4-6B880EDE7F3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0C-4FBD-A362-4125E27B098C}"/>
                </c:ext>
              </c:extLst>
            </c:dLbl>
            <c:dLbl>
              <c:idx val="3"/>
              <c:layout>
                <c:manualLayout>
                  <c:x val="3.8324278006384243E-3"/>
                  <c:y val="3.12661997594513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Korean,</a:t>
                    </a:r>
                    <a:br>
                      <a:rPr lang="en-US"/>
                    </a:br>
                    <a:fld id="{B590A63C-0C60-4C4D-AA24-4DBEC5B347D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10C-4FBD-A362-4125E27B098C}"/>
                </c:ext>
              </c:extLst>
            </c:dLbl>
            <c:dLbl>
              <c:idx val="4"/>
              <c:layout>
                <c:manualLayout>
                  <c:x val="-6.3739162476964206E-2"/>
                  <c:y val="-5.6210684432390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British,</a:t>
                    </a:r>
                    <a:br>
                      <a:rPr lang="en-US"/>
                    </a:br>
                    <a:fld id="{6297FFDC-68B1-48E9-ADC6-0F5E73D2DE0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0C-4FBD-A362-4125E27B098C}"/>
                </c:ext>
              </c:extLst>
            </c:dLbl>
            <c:dLbl>
              <c:idx val="5"/>
              <c:layout>
                <c:manualLayout>
                  <c:x val="-6.210539198997056E-2"/>
                  <c:y val="3.9577625305611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Others,</a:t>
                    </a:r>
                    <a:br>
                      <a:rPr lang="en-US"/>
                    </a:br>
                    <a:fld id="{F8F9A71D-8C14-49DD-BB26-44F78F25D6E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10C-4FBD-A362-4125E27B0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2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6b'!$B$33:$B$38</c:f>
              <c:strCache>
                <c:ptCount val="6"/>
                <c:pt idx="0">
                  <c:v>American</c:v>
                </c:pt>
                <c:pt idx="1">
                  <c:v>Indian</c:v>
                </c:pt>
                <c:pt idx="2">
                  <c:v>Chinese</c:v>
                </c:pt>
                <c:pt idx="3">
                  <c:v>Korean</c:v>
                </c:pt>
                <c:pt idx="4">
                  <c:v>British</c:v>
                </c:pt>
                <c:pt idx="5">
                  <c:v>Others</c:v>
                </c:pt>
              </c:strCache>
            </c:strRef>
          </c:cat>
          <c:val>
            <c:numRef>
              <c:f>'Table 6b'!$C$33:$C$38</c:f>
              <c:numCache>
                <c:formatCode>0.0</c:formatCode>
                <c:ptCount val="6"/>
                <c:pt idx="0">
                  <c:v>27.482921702574881</c:v>
                </c:pt>
                <c:pt idx="1">
                  <c:v>16.920651602732526</c:v>
                </c:pt>
                <c:pt idx="2">
                  <c:v>11.560693641618498</c:v>
                </c:pt>
                <c:pt idx="3">
                  <c:v>4.6242774566473983</c:v>
                </c:pt>
                <c:pt idx="4">
                  <c:v>2.9427220178665268</c:v>
                </c:pt>
                <c:pt idx="5">
                  <c:v>36.468733578560169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C-4FBD-A362-4125E27B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6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Philippine</a:t>
            </a:r>
            <a:r>
              <a:rPr lang="en-PH" sz="6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Statistics Authority</a:t>
            </a:r>
            <a:endParaRPr lang="en-PH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512378712708154"/>
          <c:y val="0.92105243583316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191332653325774"/>
          <c:y val="7.6388775247585139E-2"/>
          <c:w val="0.4392549858128077"/>
          <c:h val="0.74859415376238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12-4A51-8ABF-FADCAC7941EF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12-4A51-8ABF-FADCAC7941EF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12-4A51-8ABF-FADCAC7941EF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A12-4A51-8ABF-FADCAC7941EF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12-4A51-8ABF-FADCAC7941EF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A12-4A51-8ABF-FADCAC7941EF}"/>
              </c:ext>
            </c:extLst>
          </c:dPt>
          <c:dLbls>
            <c:dLbl>
              <c:idx val="0"/>
              <c:layout>
                <c:manualLayout>
                  <c:x val="2.5221014009150108E-2"/>
                  <c:y val="-5.1708581662753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American,</a:t>
                    </a:r>
                    <a:br>
                      <a:rPr lang="en-US"/>
                    </a:br>
                    <a:fld id="{EF807EA0-2FE8-47A9-A508-DD9E3C2928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A12-4A51-8ABF-FADCAC7941EF}"/>
                </c:ext>
              </c:extLst>
            </c:dLbl>
            <c:dLbl>
              <c:idx val="1"/>
              <c:layout>
                <c:manualLayout>
                  <c:x val="0.11121053134020047"/>
                  <c:y val="-5.472352657877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Chinese,</a:t>
                    </a:r>
                    <a:br>
                      <a:rPr lang="en-US"/>
                    </a:br>
                    <a:fld id="{C2149251-EB3A-4A1F-8169-609C1BE7824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A12-4A51-8ABF-FADCAC7941EF}"/>
                </c:ext>
              </c:extLst>
            </c:dLbl>
            <c:dLbl>
              <c:idx val="2"/>
              <c:layout>
                <c:manualLayout>
                  <c:x val="0.1800615059729882"/>
                  <c:y val="-2.7492194518166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Canadian,</a:t>
                    </a:r>
                    <a:br>
                      <a:rPr lang="en-US"/>
                    </a:br>
                    <a:fld id="{912D64B4-7CCD-4F59-9F2C-98D52EF6205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A12-4A51-8ABF-FADCAC7941EF}"/>
                </c:ext>
              </c:extLst>
            </c:dLbl>
            <c:dLbl>
              <c:idx val="3"/>
              <c:layout>
                <c:manualLayout>
                  <c:x val="-0.12903036950610694"/>
                  <c:y val="-3.29461651917404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Korean,</a:t>
                    </a:r>
                    <a:br>
                      <a:rPr lang="en-US"/>
                    </a:br>
                    <a:fld id="{2B136718-3549-4A67-B4D0-99811DE81F0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A12-4A51-8ABF-FADCAC7941EF}"/>
                </c:ext>
              </c:extLst>
            </c:dLbl>
            <c:dLbl>
              <c:idx val="4"/>
              <c:layout>
                <c:manualLayout>
                  <c:x val="-0.10235904834160577"/>
                  <c:y val="-3.8621621214857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Japanese,</a:t>
                    </a:r>
                    <a:br>
                      <a:rPr lang="en-US"/>
                    </a:br>
                    <a:fld id="{7C59BC5C-E93B-4303-82FA-07960D7CF7B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A12-4A51-8ABF-FADCAC7941EF}"/>
                </c:ext>
              </c:extLst>
            </c:dLbl>
            <c:dLbl>
              <c:idx val="5"/>
              <c:layout>
                <c:manualLayout>
                  <c:x val="-8.8108071148281092E-2"/>
                  <c:y val="5.9793961832520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Others,</a:t>
                    </a:r>
                    <a:br>
                      <a:rPr lang="en-US"/>
                    </a:br>
                    <a:fld id="{FA795A4D-8840-45E3-B531-3B6236DF632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A12-4A51-8ABF-FADCAC794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2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6b'!$B$42:$B$47</c:f>
              <c:strCache>
                <c:ptCount val="6"/>
                <c:pt idx="0">
                  <c:v>American</c:v>
                </c:pt>
                <c:pt idx="1">
                  <c:v>Chinese</c:v>
                </c:pt>
                <c:pt idx="2">
                  <c:v>Canadian</c:v>
                </c:pt>
                <c:pt idx="3">
                  <c:v>Korean</c:v>
                </c:pt>
                <c:pt idx="4">
                  <c:v>Japanese</c:v>
                </c:pt>
                <c:pt idx="5">
                  <c:v>Others</c:v>
                </c:pt>
              </c:strCache>
            </c:strRef>
          </c:cat>
          <c:val>
            <c:numRef>
              <c:f>'Table 6b'!$C$42:$C$47</c:f>
              <c:numCache>
                <c:formatCode>0.0</c:formatCode>
                <c:ptCount val="6"/>
                <c:pt idx="0">
                  <c:v>25</c:v>
                </c:pt>
                <c:pt idx="1">
                  <c:v>18.229166666666664</c:v>
                </c:pt>
                <c:pt idx="2">
                  <c:v>12.5</c:v>
                </c:pt>
                <c:pt idx="3">
                  <c:v>8.3333333333333321</c:v>
                </c:pt>
                <c:pt idx="4">
                  <c:v>6.25</c:v>
                </c:pt>
                <c:pt idx="5">
                  <c:v>29.6875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A51-8ABF-FADCAC79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Philippine Statistics Authority</a:t>
            </a:r>
          </a:p>
        </c:rich>
      </c:tx>
      <c:layout>
        <c:manualLayout>
          <c:xMode val="edge"/>
          <c:yMode val="edge"/>
          <c:x val="0.35368044619422573"/>
          <c:y val="0.92592592592592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"/>
          <c:y val="4.6296296296296294E-2"/>
          <c:w val="0.90833333333333344"/>
          <c:h val="0.64635024788568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7'!$C$29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7'!$B$30:$B$33</c:f>
              <c:strCache>
                <c:ptCount val="4"/>
                <c:pt idx="0">
                  <c:v>Muslim Tradition</c:v>
                </c:pt>
                <c:pt idx="1">
                  <c:v>Roman Catholic Church</c:v>
                </c:pt>
                <c:pt idx="2">
                  <c:v>Civil Ceremony</c:v>
                </c:pt>
                <c:pt idx="3">
                  <c:v>Other Religious Rites</c:v>
                </c:pt>
              </c:strCache>
            </c:strRef>
          </c:cat>
          <c:val>
            <c:numRef>
              <c:f>'Table 7'!$C$30:$C$33</c:f>
              <c:numCache>
                <c:formatCode>#,##0</c:formatCode>
                <c:ptCount val="4"/>
                <c:pt idx="0">
                  <c:v>291</c:v>
                </c:pt>
                <c:pt idx="1">
                  <c:v>5365</c:v>
                </c:pt>
                <c:pt idx="2">
                  <c:v>14105</c:v>
                </c:pt>
                <c:pt idx="3">
                  <c:v>12928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1-4B06-9ADD-B43E845B7B06}"/>
            </c:ext>
          </c:extLst>
        </c:ser>
        <c:ser>
          <c:idx val="1"/>
          <c:order val="1"/>
          <c:tx>
            <c:strRef>
              <c:f>'Table 7'!$D$29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7'!$B$30:$B$33</c:f>
              <c:strCache>
                <c:ptCount val="4"/>
                <c:pt idx="0">
                  <c:v>Muslim Tradition</c:v>
                </c:pt>
                <c:pt idx="1">
                  <c:v>Roman Catholic Church</c:v>
                </c:pt>
                <c:pt idx="2">
                  <c:v>Civil Ceremony</c:v>
                </c:pt>
                <c:pt idx="3">
                  <c:v>Other Religious Rites</c:v>
                </c:pt>
              </c:strCache>
            </c:strRef>
          </c:cat>
          <c:val>
            <c:numRef>
              <c:f>'Table 7'!$D$30:$D$33</c:f>
              <c:numCache>
                <c:formatCode>#,##0</c:formatCode>
                <c:ptCount val="4"/>
                <c:pt idx="0">
                  <c:v>411</c:v>
                </c:pt>
                <c:pt idx="1">
                  <c:v>6982</c:v>
                </c:pt>
                <c:pt idx="2">
                  <c:v>6990</c:v>
                </c:pt>
                <c:pt idx="3">
                  <c:v>26642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1-4B06-9ADD-B43E845B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3"/>
        <c:axId val="762556575"/>
        <c:axId val="762558495"/>
      </c:barChart>
      <c:catAx>
        <c:axId val="762556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Type of Ceremony</a:t>
                </a:r>
              </a:p>
            </c:rich>
          </c:tx>
          <c:layout>
            <c:manualLayout>
              <c:xMode val="edge"/>
              <c:yMode val="edge"/>
              <c:x val="0.37881933508311455"/>
              <c:y val="0.837670239136774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2558495"/>
        <c:crosses val="autoZero"/>
        <c:auto val="1"/>
        <c:lblAlgn val="ctr"/>
        <c:lblOffset val="100"/>
        <c:noMultiLvlLbl val="0"/>
      </c:catAx>
      <c:valAx>
        <c:axId val="7625584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6255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911636045494299E-2"/>
          <c:y val="0.16261519393409152"/>
          <c:w val="0.21531649168853892"/>
          <c:h val="7.8996427529892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Philippine Statistics Authority</a:t>
            </a:r>
          </a:p>
        </c:rich>
      </c:tx>
      <c:layout>
        <c:manualLayout>
          <c:xMode val="edge"/>
          <c:yMode val="edge"/>
          <c:x val="0.359245601720934"/>
          <c:y val="0.94114082811347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80810498687664"/>
          <c:y val="3.7857950034009824E-2"/>
          <c:w val="0.59391895013123364"/>
          <c:h val="0.82798133956183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'Table 8'!$C$42</c:f>
              <c:strCache>
                <c:ptCount val="1"/>
                <c:pt idx="0">
                  <c:v>Timely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8'!$B$43:$B$59</c:f>
              <c:strCache>
                <c:ptCount val="17"/>
                <c:pt idx="0">
                  <c:v> City of Caloocan</c:v>
                </c:pt>
                <c:pt idx="1">
                  <c:v> City of Las Piñas</c:v>
                </c:pt>
                <c:pt idx="2">
                  <c:v> City of Makati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Manila</c:v>
                </c:pt>
                <c:pt idx="6">
                  <c:v> City of Marikina</c:v>
                </c:pt>
                <c:pt idx="7">
                  <c:v> City of Muntinlupa</c:v>
                </c:pt>
                <c:pt idx="8">
                  <c:v> City of Navotas</c:v>
                </c:pt>
                <c:pt idx="9">
                  <c:v> City of Parañaque</c:v>
                </c:pt>
                <c:pt idx="10">
                  <c:v> Pasay City</c:v>
                </c:pt>
                <c:pt idx="11">
                  <c:v> City of Pasig</c:v>
                </c:pt>
                <c:pt idx="12">
                  <c:v> Quezon City</c:v>
                </c:pt>
                <c:pt idx="13">
                  <c:v> City of San Juan</c:v>
                </c:pt>
                <c:pt idx="14">
                  <c:v> City of Taguig</c:v>
                </c:pt>
                <c:pt idx="15">
                  <c:v> City of Valenzuela</c:v>
                </c:pt>
                <c:pt idx="16">
                  <c:v> Pateros</c:v>
                </c:pt>
              </c:strCache>
            </c:strRef>
          </c:cat>
          <c:val>
            <c:numRef>
              <c:f>'Table 8'!$C$43:$C$59</c:f>
              <c:numCache>
                <c:formatCode>#,##0.0</c:formatCode>
                <c:ptCount val="17"/>
                <c:pt idx="0">
                  <c:v>96.640211640211632</c:v>
                </c:pt>
                <c:pt idx="1">
                  <c:v>96.249310535024819</c:v>
                </c:pt>
                <c:pt idx="2">
                  <c:v>99.248120300751879</c:v>
                </c:pt>
                <c:pt idx="3">
                  <c:v>97.307001795332141</c:v>
                </c:pt>
                <c:pt idx="4">
                  <c:v>98.432250839865617</c:v>
                </c:pt>
                <c:pt idx="5">
                  <c:v>99.506266616027347</c:v>
                </c:pt>
                <c:pt idx="6">
                  <c:v>97.534246575342465</c:v>
                </c:pt>
                <c:pt idx="7">
                  <c:v>99.477611940298502</c:v>
                </c:pt>
                <c:pt idx="8">
                  <c:v>97.757847533632287</c:v>
                </c:pt>
                <c:pt idx="9">
                  <c:v>95.182481751824824</c:v>
                </c:pt>
                <c:pt idx="10">
                  <c:v>99.213075060532688</c:v>
                </c:pt>
                <c:pt idx="11">
                  <c:v>98.545935228023794</c:v>
                </c:pt>
                <c:pt idx="12">
                  <c:v>91.030303030303031</c:v>
                </c:pt>
                <c:pt idx="13">
                  <c:v>98.230088495575217</c:v>
                </c:pt>
                <c:pt idx="14">
                  <c:v>97.652173913043484</c:v>
                </c:pt>
                <c:pt idx="15">
                  <c:v>99.116883116883116</c:v>
                </c:pt>
                <c:pt idx="16">
                  <c:v>98.901098901098905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5-478F-92DD-1840CE2DF95D}"/>
            </c:ext>
          </c:extLst>
        </c:ser>
        <c:ser>
          <c:idx val="1"/>
          <c:order val="1"/>
          <c:tx>
            <c:strRef>
              <c:f>'Table 8'!$D$42</c:f>
              <c:strCache>
                <c:ptCount val="1"/>
                <c:pt idx="0">
                  <c:v>Late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870278215223077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65-478F-92DD-1840CE2DF95D}"/>
                </c:ext>
              </c:extLst>
            </c:dLbl>
            <c:dLbl>
              <c:idx val="1"/>
              <c:layout>
                <c:manualLayout>
                  <c:x val="4.02087139107611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65-478F-92DD-1840CE2DF95D}"/>
                </c:ext>
              </c:extLst>
            </c:dLbl>
            <c:dLbl>
              <c:idx val="3"/>
              <c:layout>
                <c:manualLayout>
                  <c:x val="3.534950131233596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65-478F-92DD-1840CE2DF95D}"/>
                </c:ext>
              </c:extLst>
            </c:dLbl>
            <c:dLbl>
              <c:idx val="6"/>
              <c:layout>
                <c:manualLayout>
                  <c:x val="3.3357690288714104E-2"/>
                  <c:y val="-6.309585450132099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5-478F-92DD-1840CE2DF95D}"/>
                </c:ext>
              </c:extLst>
            </c:dLbl>
            <c:dLbl>
              <c:idx val="8"/>
              <c:layout>
                <c:manualLayout>
                  <c:x val="3.402183727034120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65-478F-92DD-1840CE2DF95D}"/>
                </c:ext>
              </c:extLst>
            </c:dLbl>
            <c:dLbl>
              <c:idx val="9"/>
              <c:layout>
                <c:manualLayout>
                  <c:x val="3.9707296587926509E-2"/>
                  <c:y val="-6.309585450132099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5-478F-92DD-1840CE2DF95D}"/>
                </c:ext>
              </c:extLst>
            </c:dLbl>
            <c:dLbl>
              <c:idx val="10"/>
              <c:layout>
                <c:manualLayout>
                  <c:x val="2.767664041994750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65-478F-92DD-1840CE2DF95D}"/>
                </c:ext>
              </c:extLst>
            </c:dLbl>
            <c:dLbl>
              <c:idx val="12"/>
              <c:layout>
                <c:manualLayout>
                  <c:x val="5.137700787401575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5-478F-92DD-1840CE2DF95D}"/>
                </c:ext>
              </c:extLst>
            </c:dLbl>
            <c:dLbl>
              <c:idx val="14"/>
              <c:layout>
                <c:manualLayout>
                  <c:x val="3.370792650918635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65-478F-92DD-1840CE2DF9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8'!$B$43:$B$59</c:f>
              <c:strCache>
                <c:ptCount val="17"/>
                <c:pt idx="0">
                  <c:v> City of Caloocan</c:v>
                </c:pt>
                <c:pt idx="1">
                  <c:v> City of Las Piñas</c:v>
                </c:pt>
                <c:pt idx="2">
                  <c:v> City of Makati</c:v>
                </c:pt>
                <c:pt idx="3">
                  <c:v> City of Malabon</c:v>
                </c:pt>
                <c:pt idx="4">
                  <c:v> City of Mandaluyong</c:v>
                </c:pt>
                <c:pt idx="5">
                  <c:v> City of Manila</c:v>
                </c:pt>
                <c:pt idx="6">
                  <c:v> City of Marikina</c:v>
                </c:pt>
                <c:pt idx="7">
                  <c:v> City of Muntinlupa</c:v>
                </c:pt>
                <c:pt idx="8">
                  <c:v> City of Navotas</c:v>
                </c:pt>
                <c:pt idx="9">
                  <c:v> City of Parañaque</c:v>
                </c:pt>
                <c:pt idx="10">
                  <c:v> Pasay City</c:v>
                </c:pt>
                <c:pt idx="11">
                  <c:v> City of Pasig</c:v>
                </c:pt>
                <c:pt idx="12">
                  <c:v> Quezon City</c:v>
                </c:pt>
                <c:pt idx="13">
                  <c:v> City of San Juan</c:v>
                </c:pt>
                <c:pt idx="14">
                  <c:v> City of Taguig</c:v>
                </c:pt>
                <c:pt idx="15">
                  <c:v> City of Valenzuela</c:v>
                </c:pt>
                <c:pt idx="16">
                  <c:v> Pateros</c:v>
                </c:pt>
              </c:strCache>
            </c:strRef>
          </c:cat>
          <c:val>
            <c:numRef>
              <c:f>'Table 8'!$D$43:$D$59</c:f>
              <c:numCache>
                <c:formatCode>0.0</c:formatCode>
                <c:ptCount val="17"/>
                <c:pt idx="0">
                  <c:v>3.35978835978836</c:v>
                </c:pt>
                <c:pt idx="1">
                  <c:v>3.7506894649751792</c:v>
                </c:pt>
                <c:pt idx="2">
                  <c:v>0.75187969924812026</c:v>
                </c:pt>
                <c:pt idx="3">
                  <c:v>2.6929982046678633</c:v>
                </c:pt>
                <c:pt idx="4">
                  <c:v>1.5677491601343785</c:v>
                </c:pt>
                <c:pt idx="5">
                  <c:v>0.49373338397265476</c:v>
                </c:pt>
                <c:pt idx="6">
                  <c:v>2.4657534246575343</c:v>
                </c:pt>
                <c:pt idx="7">
                  <c:v>0.5223880597014926</c:v>
                </c:pt>
                <c:pt idx="8">
                  <c:v>2.2421524663677128</c:v>
                </c:pt>
                <c:pt idx="9">
                  <c:v>4.8175182481751824</c:v>
                </c:pt>
                <c:pt idx="10">
                  <c:v>0.78692493946731246</c:v>
                </c:pt>
                <c:pt idx="11">
                  <c:v>1.4540647719762063</c:v>
                </c:pt>
                <c:pt idx="12">
                  <c:v>8.9696969696969688</c:v>
                </c:pt>
                <c:pt idx="13">
                  <c:v>1.7699115044247788</c:v>
                </c:pt>
                <c:pt idx="14">
                  <c:v>2.3478260869565215</c:v>
                </c:pt>
                <c:pt idx="15">
                  <c:v>0.88311688311688319</c:v>
                </c:pt>
                <c:pt idx="16">
                  <c:v>1.098901098901099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5-478F-92DD-1840CE2DF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07309279"/>
        <c:axId val="707305439"/>
      </c:barChart>
      <c:catAx>
        <c:axId val="7073092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PH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Place of Occurrence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7305439"/>
        <c:crosses val="autoZero"/>
        <c:auto val="1"/>
        <c:lblAlgn val="ctr"/>
        <c:lblOffset val="100"/>
        <c:noMultiLvlLbl val="0"/>
      </c:catAx>
      <c:valAx>
        <c:axId val="707305439"/>
        <c:scaling>
          <c:orientation val="minMax"/>
          <c:max val="100"/>
          <c:min val="0"/>
        </c:scaling>
        <c:delete val="1"/>
        <c:axPos val="b"/>
        <c:numFmt formatCode="#,##0.0" sourceLinked="1"/>
        <c:majorTickMark val="none"/>
        <c:minorTickMark val="none"/>
        <c:tickLblPos val="nextTo"/>
        <c:crossAx val="70730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42812946055856"/>
          <c:y val="0.8756118818484655"/>
          <c:w val="0.19914374107888289"/>
          <c:h val="5.5186586672602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27</xdr:row>
      <xdr:rowOff>52387</xdr:rowOff>
    </xdr:from>
    <xdr:to>
      <xdr:col>5</xdr:col>
      <xdr:colOff>714375</xdr:colOff>
      <xdr:row>41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BB516A-B7D5-95A0-0421-16AD1127A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733426</xdr:colOff>
      <xdr:row>27</xdr:row>
      <xdr:rowOff>9524</xdr:rowOff>
    </xdr:from>
    <xdr:to>
      <xdr:col>11</xdr:col>
      <xdr:colOff>714375</xdr:colOff>
      <xdr:row>41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F1CB9A-EEC8-5868-472B-4FE653610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0.05477</cdr:x>
      <cdr:y>0.77133</cdr:y>
    </cdr:from>
    <cdr:to>
      <cdr:x>0.9858</cdr:x>
      <cdr:y>0.84641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id="{7785557A-E868-75C6-6988-B6EBDFBE1297}"/>
            </a:ext>
          </a:extLst>
        </cdr:cNvPr>
        <cdr:cNvSpPr txBox="1"/>
      </cdr:nvSpPr>
      <cdr:spPr>
        <a:xfrm xmlns:a="http://schemas.openxmlformats.org/drawingml/2006/main">
          <a:off x="257190" y="2152656"/>
          <a:ext cx="4371953" cy="2095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en-PH" sz="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2012-2013     2013-2014     2014-2015     2015-2016   2016-2017    2017-2018    2018-2019    2019-2020     2020-2021</a:t>
          </a:r>
          <a:endParaRPr lang="en-PH" sz="1100">
            <a:solidFill>
              <a:sysClr val="windowText" lastClr="00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63</xdr:row>
      <xdr:rowOff>9526</xdr:rowOff>
    </xdr:from>
    <xdr:to>
      <xdr:col>12</xdr:col>
      <xdr:colOff>238125</xdr:colOff>
      <xdr:row>84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5A6076-432E-4CB2-031C-97BB6983D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614362</xdr:colOff>
      <xdr:row>32</xdr:row>
      <xdr:rowOff>195261</xdr:rowOff>
    </xdr:from>
    <xdr:to>
      <xdr:col>14</xdr:col>
      <xdr:colOff>180975</xdr:colOff>
      <xdr:row>52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584C8-0005-6DF9-27A9-99B665FA4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793780</xdr:colOff>
      <xdr:row>32</xdr:row>
      <xdr:rowOff>71436</xdr:rowOff>
    </xdr:from>
    <xdr:to>
      <xdr:col>12</xdr:col>
      <xdr:colOff>98365</xdr:colOff>
      <xdr:row>48</xdr:row>
      <xdr:rowOff>62900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29D096-07F8-35CB-687B-A7FBCFE17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447772</xdr:colOff>
      <xdr:row>28</xdr:row>
      <xdr:rowOff>18758</xdr:rowOff>
    </xdr:from>
    <xdr:to>
      <xdr:col>10</xdr:col>
      <xdr:colOff>285847</xdr:colOff>
      <xdr:row>42</xdr:row>
      <xdr:rowOff>94958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6AEDFC-1F66-395C-2DBD-0F73573B6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433573</xdr:colOff>
      <xdr:row>43</xdr:row>
      <xdr:rowOff>128950</xdr:rowOff>
    </xdr:from>
    <xdr:to>
      <xdr:col>10</xdr:col>
      <xdr:colOff>281950</xdr:colOff>
      <xdr:row>57</xdr:row>
      <xdr:rowOff>150722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C3C3F4-7C5A-4443-C5CE-2E6821674B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804862</xdr:colOff>
      <xdr:row>24</xdr:row>
      <xdr:rowOff>90487</xdr:rowOff>
    </xdr:from>
    <xdr:to>
      <xdr:col>11</xdr:col>
      <xdr:colOff>347662</xdr:colOff>
      <xdr:row>38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2FCD3-B71E-F8CB-EDF2-21D7DF80D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710855</xdr:colOff>
      <xdr:row>39</xdr:row>
      <xdr:rowOff>4762</xdr:rowOff>
    </xdr:from>
    <xdr:to>
      <xdr:col>10</xdr:col>
      <xdr:colOff>291548</xdr:colOff>
      <xdr:row>58</xdr:row>
      <xdr:rowOff>55701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AC4F03-893C-3AB8-970D-9E2BAD5167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669D-1610-47CE-8386-9FAD3838C3A8}">
  <dimension ref="A3:L46"/>
  <sheetViews>
    <sheetView zoomScaleNormal="100" workbookViewId="0">
      <selection activeCell="N42" sqref="N42"/>
    </sheetView>
  </sheetViews>
  <sheetFormatPr defaultRowHeight="15" x14ac:dyDescent="0.25"/>
  <cols>
    <col min="1" max="1" width="8.42578125" customWidth="1"/>
    <col min="2" max="2" width="15.140625" customWidth="1"/>
    <col min="3" max="12" width="14.140625" customWidth="1"/>
  </cols>
  <sheetData>
    <row r="3" spans="1:12" ht="15.75" x14ac:dyDescent="0.25">
      <c r="A3" s="1" t="s">
        <v>134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7.25" customHeight="1" thickBot="1" x14ac:dyDescent="0.3">
      <c r="A5" s="50"/>
      <c r="B5" s="50"/>
      <c r="C5" s="51">
        <v>2012</v>
      </c>
      <c r="D5" s="51">
        <v>2013</v>
      </c>
      <c r="E5" s="51">
        <v>2014</v>
      </c>
      <c r="F5" s="51">
        <v>2015</v>
      </c>
      <c r="G5" s="51">
        <v>2016</v>
      </c>
      <c r="H5" s="51">
        <v>2017</v>
      </c>
      <c r="I5" s="51">
        <v>2018</v>
      </c>
      <c r="J5" s="51">
        <v>2019</v>
      </c>
      <c r="K5" s="51">
        <v>2020</v>
      </c>
      <c r="L5" s="51">
        <v>2021</v>
      </c>
    </row>
    <row r="6" spans="1:12" ht="9" customHeight="1" thickTop="1" x14ac:dyDescent="0.2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88" t="s">
        <v>0</v>
      </c>
      <c r="B7" s="88"/>
      <c r="C7" s="8">
        <v>68210</v>
      </c>
      <c r="D7" s="8">
        <v>57121</v>
      </c>
      <c r="E7" s="8">
        <v>60238</v>
      </c>
      <c r="F7" s="8">
        <v>57965</v>
      </c>
      <c r="G7" s="8">
        <v>53153</v>
      </c>
      <c r="H7" s="8">
        <v>55570</v>
      </c>
      <c r="I7" s="8">
        <v>58018</v>
      </c>
      <c r="J7" s="8">
        <v>53596</v>
      </c>
      <c r="K7" s="8">
        <v>32689</v>
      </c>
      <c r="L7" s="8">
        <v>41025</v>
      </c>
    </row>
    <row r="8" spans="1:12" x14ac:dyDescent="0.25">
      <c r="A8" s="89" t="s">
        <v>1</v>
      </c>
      <c r="B8" s="89"/>
      <c r="C8" s="3"/>
      <c r="D8" s="10">
        <f>(D7-C7)/C7*100</f>
        <v>-16.257147045887699</v>
      </c>
      <c r="E8" s="10">
        <f t="shared" ref="E8:L8" si="0">(E7-D7)/D7*100</f>
        <v>5.4568372402443934</v>
      </c>
      <c r="F8" s="10">
        <f t="shared" si="0"/>
        <v>-3.7733656495899597</v>
      </c>
      <c r="G8" s="10">
        <f t="shared" si="0"/>
        <v>-8.3015612869835245</v>
      </c>
      <c r="H8" s="10">
        <f t="shared" si="0"/>
        <v>4.547250390382481</v>
      </c>
      <c r="I8" s="10">
        <f t="shared" si="0"/>
        <v>4.405254633795213</v>
      </c>
      <c r="J8" s="10">
        <f t="shared" si="0"/>
        <v>-7.6217725533455143</v>
      </c>
      <c r="K8" s="10">
        <f t="shared" si="0"/>
        <v>-39.008508097619227</v>
      </c>
      <c r="L8" s="10">
        <f t="shared" si="0"/>
        <v>25.500933035577717</v>
      </c>
    </row>
    <row r="9" spans="1:12" x14ac:dyDescent="0.25">
      <c r="A9" s="9" t="s">
        <v>2</v>
      </c>
      <c r="B9" s="9"/>
      <c r="C9" s="11">
        <f>C7/366</f>
        <v>186.36612021857923</v>
      </c>
      <c r="D9" s="11">
        <f>D7/365</f>
        <v>156.49589041095891</v>
      </c>
      <c r="E9" s="11">
        <f>E7/365</f>
        <v>165.03561643835616</v>
      </c>
      <c r="F9" s="11">
        <f>F7/365</f>
        <v>158.8082191780822</v>
      </c>
      <c r="G9" s="11">
        <f>G7/366</f>
        <v>145.22677595628414</v>
      </c>
      <c r="H9" s="11">
        <f>H7/365</f>
        <v>152.24657534246575</v>
      </c>
      <c r="I9" s="11">
        <f>I7/365</f>
        <v>158.95342465753424</v>
      </c>
      <c r="J9" s="11">
        <f>J7/365</f>
        <v>146.83835616438355</v>
      </c>
      <c r="K9" s="11">
        <f>K7/366</f>
        <v>89.314207650273218</v>
      </c>
      <c r="L9" s="11">
        <f>L7/365</f>
        <v>112.39726027397261</v>
      </c>
    </row>
    <row r="10" spans="1:12" x14ac:dyDescent="0.25">
      <c r="A10" s="9" t="s">
        <v>3</v>
      </c>
      <c r="B10" s="9"/>
      <c r="C10" s="16">
        <f>C9/24</f>
        <v>7.7652550091074675</v>
      </c>
      <c r="D10" s="16">
        <f t="shared" ref="D10:L10" si="1">D9/24</f>
        <v>6.5206621004566214</v>
      </c>
      <c r="E10" s="16">
        <f t="shared" si="1"/>
        <v>6.8764840182648399</v>
      </c>
      <c r="F10" s="16">
        <f t="shared" si="1"/>
        <v>6.6170091324200913</v>
      </c>
      <c r="G10" s="16">
        <f t="shared" si="1"/>
        <v>6.0511156648451729</v>
      </c>
      <c r="H10" s="16">
        <f t="shared" si="1"/>
        <v>6.3436073059360725</v>
      </c>
      <c r="I10" s="16">
        <f t="shared" si="1"/>
        <v>6.6230593607305934</v>
      </c>
      <c r="J10" s="16">
        <f t="shared" si="1"/>
        <v>6.1182648401826478</v>
      </c>
      <c r="K10" s="16">
        <f t="shared" si="1"/>
        <v>3.7214253187613839</v>
      </c>
      <c r="L10" s="16">
        <f t="shared" si="1"/>
        <v>4.6832191780821919</v>
      </c>
    </row>
    <row r="11" spans="1:12" hidden="1" x14ac:dyDescent="0.25">
      <c r="A11" s="89" t="s">
        <v>7</v>
      </c>
      <c r="B11" s="89"/>
      <c r="C11" s="16"/>
      <c r="D11" s="16"/>
      <c r="E11" s="16"/>
      <c r="F11" s="16">
        <f>(F7/F25)*1000</f>
        <v>4.5076638061230971</v>
      </c>
      <c r="G11" s="16">
        <f t="shared" ref="G11:K11" si="2">(G7/G25)*1000</f>
        <v>4.0677801627816139</v>
      </c>
      <c r="H11" s="16">
        <f t="shared" si="2"/>
        <v>4.1892813350818194</v>
      </c>
      <c r="I11" s="16">
        <f t="shared" si="2"/>
        <v>4.3124193112363649</v>
      </c>
      <c r="J11" s="16">
        <f t="shared" si="2"/>
        <v>3.9311997501448088</v>
      </c>
      <c r="K11" s="16">
        <f t="shared" si="2"/>
        <v>2.3679691837304744</v>
      </c>
      <c r="L11" s="16">
        <f>(L7/L25)*1000</f>
        <v>2.9374441464954413</v>
      </c>
    </row>
    <row r="12" spans="1:12" ht="9" customHeight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 customHeight="1" x14ac:dyDescent="0.25">
      <c r="A14" s="13" t="s">
        <v>4</v>
      </c>
      <c r="B14" s="90" t="s">
        <v>18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12.75" customHeight="1" x14ac:dyDescent="0.25">
      <c r="A15" s="15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12.75" customHeight="1" x14ac:dyDescent="0.25">
      <c r="A16" s="15" t="s">
        <v>5</v>
      </c>
      <c r="B16" s="90" t="s">
        <v>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 customHeight="1" x14ac:dyDescent="0.25">
      <c r="A17" s="15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9" spans="1:12" x14ac:dyDescent="0.25">
      <c r="C19" t="s">
        <v>135</v>
      </c>
      <c r="D19" t="s">
        <v>136</v>
      </c>
    </row>
    <row r="20" spans="1:12" x14ac:dyDescent="0.25">
      <c r="C20" s="77">
        <f>(L7-C7)/C7*100</f>
        <v>-39.854859991203632</v>
      </c>
      <c r="D20" s="77">
        <f>(L7-K7)/K7*100</f>
        <v>25.500933035577717</v>
      </c>
    </row>
    <row r="23" spans="1:12" ht="15.75" thickBot="1" x14ac:dyDescent="0.3">
      <c r="C23" t="s">
        <v>8</v>
      </c>
    </row>
    <row r="24" spans="1:12" ht="15.75" thickBot="1" x14ac:dyDescent="0.3">
      <c r="C24" s="5">
        <v>2012</v>
      </c>
      <c r="D24" s="5">
        <v>2013</v>
      </c>
      <c r="E24" s="5">
        <v>2014</v>
      </c>
      <c r="F24" s="5">
        <v>2015</v>
      </c>
      <c r="G24" s="5">
        <v>2016</v>
      </c>
      <c r="H24" s="5">
        <v>2017</v>
      </c>
      <c r="I24" s="5">
        <v>2018</v>
      </c>
      <c r="J24" s="5">
        <v>2019</v>
      </c>
      <c r="K24" s="5">
        <v>2020</v>
      </c>
      <c r="L24" s="5">
        <v>2021</v>
      </c>
    </row>
    <row r="25" spans="1:12" x14ac:dyDescent="0.25">
      <c r="C25" s="8"/>
      <c r="D25" s="8"/>
      <c r="E25" s="8"/>
      <c r="F25" s="8">
        <v>12859211</v>
      </c>
      <c r="G25" s="8">
        <v>13066832</v>
      </c>
      <c r="H25" s="8">
        <v>13264805</v>
      </c>
      <c r="I25" s="8">
        <v>13453701</v>
      </c>
      <c r="J25" s="8">
        <v>13633497</v>
      </c>
      <c r="K25" s="8">
        <v>13804656</v>
      </c>
      <c r="L25" s="8">
        <v>13966223</v>
      </c>
    </row>
    <row r="45" spans="3:11" x14ac:dyDescent="0.25">
      <c r="C45" t="s">
        <v>9</v>
      </c>
      <c r="D45" t="s">
        <v>10</v>
      </c>
      <c r="E45" t="s">
        <v>11</v>
      </c>
      <c r="F45" t="s">
        <v>12</v>
      </c>
      <c r="G45" t="s">
        <v>13</v>
      </c>
      <c r="H45" t="s">
        <v>14</v>
      </c>
      <c r="I45" t="s">
        <v>15</v>
      </c>
      <c r="J45" t="s">
        <v>16</v>
      </c>
      <c r="K45" t="s">
        <v>17</v>
      </c>
    </row>
    <row r="46" spans="3:11" x14ac:dyDescent="0.25">
      <c r="C46" s="17">
        <f>D8</f>
        <v>-16.257147045887699</v>
      </c>
      <c r="D46" s="17">
        <f t="shared" ref="D46:K46" si="3">E8</f>
        <v>5.4568372402443934</v>
      </c>
      <c r="E46" s="17">
        <f t="shared" si="3"/>
        <v>-3.7733656495899597</v>
      </c>
      <c r="F46" s="17">
        <f t="shared" si="3"/>
        <v>-8.3015612869835245</v>
      </c>
      <c r="G46" s="17">
        <f t="shared" si="3"/>
        <v>4.547250390382481</v>
      </c>
      <c r="H46" s="17">
        <f t="shared" si="3"/>
        <v>4.405254633795213</v>
      </c>
      <c r="I46" s="17">
        <f t="shared" si="3"/>
        <v>-7.6217725533455143</v>
      </c>
      <c r="J46" s="17">
        <f t="shared" si="3"/>
        <v>-39.008508097619227</v>
      </c>
      <c r="K46" s="17">
        <f t="shared" si="3"/>
        <v>25.500933035577717</v>
      </c>
    </row>
  </sheetData>
  <mergeCells count="5">
    <mergeCell ref="A7:B7"/>
    <mergeCell ref="A8:B8"/>
    <mergeCell ref="A11:B11"/>
    <mergeCell ref="B14:L15"/>
    <mergeCell ref="B16:L17"/>
  </mergeCells>
  <pageMargins left="0.59055118110236227" right="0.59055118110236227" top="2.1259842519685042" bottom="0.74803149606299213" header="0.31496062992125984" footer="0.31496062992125984"/>
  <pageSetup paperSize="9" scale="81" orientation="landscape" r:id="rId1"/>
  <ignoredErrors>
    <ignoredError sqref="G9 K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6E80-0275-4015-AAF9-2D0B25BBB194}">
  <dimension ref="A4:I81"/>
  <sheetViews>
    <sheetView zoomScaleNormal="100" workbookViewId="0">
      <selection activeCell="J89" sqref="J89"/>
    </sheetView>
  </sheetViews>
  <sheetFormatPr defaultRowHeight="15" x14ac:dyDescent="0.25"/>
  <cols>
    <col min="2" max="2" width="27.42578125" customWidth="1"/>
    <col min="3" max="6" width="14.85546875" customWidth="1"/>
    <col min="7" max="12" width="13" customWidth="1"/>
  </cols>
  <sheetData>
    <row r="4" spans="1:9" ht="35.25" customHeight="1" x14ac:dyDescent="0.25">
      <c r="A4" s="91" t="s">
        <v>63</v>
      </c>
      <c r="B4" s="91"/>
      <c r="C4" s="91"/>
      <c r="D4" s="91"/>
      <c r="E4" s="91"/>
      <c r="F4" s="91"/>
      <c r="G4" s="91"/>
      <c r="H4" s="91"/>
      <c r="I4" s="39"/>
    </row>
    <row r="5" spans="1:9" ht="15.75" thickBot="1" x14ac:dyDescent="0.3">
      <c r="A5" s="3"/>
      <c r="B5" s="3"/>
      <c r="C5" s="18"/>
      <c r="D5" s="18"/>
      <c r="E5" s="18"/>
      <c r="F5" s="18"/>
      <c r="G5" s="18"/>
      <c r="H5" s="18"/>
      <c r="I5" s="3"/>
    </row>
    <row r="6" spans="1:9" ht="9" customHeight="1" x14ac:dyDescent="0.25">
      <c r="A6" s="19"/>
      <c r="B6" s="20"/>
      <c r="C6" s="94"/>
      <c r="D6" s="94"/>
      <c r="E6" s="94"/>
      <c r="F6" s="94"/>
      <c r="G6" s="94"/>
      <c r="H6" s="94"/>
      <c r="I6" s="34"/>
    </row>
    <row r="7" spans="1:9" ht="15" customHeight="1" x14ac:dyDescent="0.25">
      <c r="A7" s="93" t="s">
        <v>19</v>
      </c>
      <c r="B7" s="93"/>
      <c r="C7" s="96" t="s">
        <v>43</v>
      </c>
      <c r="D7" s="96"/>
      <c r="E7" s="96" t="s">
        <v>44</v>
      </c>
      <c r="F7" s="96"/>
      <c r="G7" s="92" t="s">
        <v>1</v>
      </c>
      <c r="H7" s="95" t="s">
        <v>45</v>
      </c>
    </row>
    <row r="8" spans="1:9" ht="25.5" customHeight="1" x14ac:dyDescent="0.25">
      <c r="A8" s="93"/>
      <c r="B8" s="93"/>
      <c r="C8" s="63" t="s">
        <v>0</v>
      </c>
      <c r="D8" s="63" t="s">
        <v>41</v>
      </c>
      <c r="E8" s="63" t="s">
        <v>42</v>
      </c>
      <c r="F8" s="63" t="s">
        <v>41</v>
      </c>
      <c r="G8" s="92"/>
      <c r="H8" s="95"/>
    </row>
    <row r="9" spans="1:9" ht="7.5" customHeight="1" thickBot="1" x14ac:dyDescent="0.3">
      <c r="A9" s="46"/>
      <c r="B9" s="46"/>
      <c r="C9" s="48"/>
      <c r="D9" s="48"/>
      <c r="E9" s="48"/>
      <c r="F9" s="48"/>
      <c r="G9" s="48"/>
      <c r="H9" s="49"/>
    </row>
    <row r="10" spans="1:9" ht="9" customHeight="1" thickTop="1" x14ac:dyDescent="0.25">
      <c r="A10" s="23"/>
      <c r="B10" s="23"/>
      <c r="C10" s="24"/>
      <c r="D10" s="24"/>
      <c r="E10" s="24"/>
      <c r="F10" s="24"/>
      <c r="G10" s="24"/>
      <c r="H10" s="15"/>
    </row>
    <row r="11" spans="1:9" x14ac:dyDescent="0.25">
      <c r="A11" s="25" t="s">
        <v>22</v>
      </c>
      <c r="B11" s="15"/>
      <c r="C11" s="36">
        <v>356839</v>
      </c>
      <c r="D11" s="27">
        <v>100</v>
      </c>
      <c r="E11" s="37">
        <v>240775</v>
      </c>
      <c r="F11" s="27">
        <v>100</v>
      </c>
      <c r="G11" s="28">
        <f>(C11-E11)/E11*100</f>
        <v>48.204340151593811</v>
      </c>
      <c r="H11" s="44">
        <f>(C11/H43)*1000</f>
        <v>3.2381429994598663</v>
      </c>
    </row>
    <row r="12" spans="1:9" x14ac:dyDescent="0.25">
      <c r="A12" s="15"/>
      <c r="B12" s="15" t="s">
        <v>23</v>
      </c>
      <c r="C12" s="36">
        <v>41025</v>
      </c>
      <c r="D12" s="27">
        <f>(C12/C11)*100</f>
        <v>11.496781461667586</v>
      </c>
      <c r="E12" s="37">
        <v>32689</v>
      </c>
      <c r="F12" s="27">
        <f>(E12/E11)*100</f>
        <v>13.576575641158758</v>
      </c>
      <c r="G12" s="28">
        <f t="shared" ref="G12:G29" si="0">(C12-E12)/E12*100</f>
        <v>25.500933035577717</v>
      </c>
      <c r="H12" s="28">
        <f>(C12/H44)*1000</f>
        <v>2.9374441464954413</v>
      </c>
    </row>
    <row r="13" spans="1:9" x14ac:dyDescent="0.25">
      <c r="A13" s="15"/>
      <c r="B13" s="15" t="s">
        <v>24</v>
      </c>
      <c r="C13" s="36">
        <v>3780</v>
      </c>
      <c r="D13" s="27">
        <f>(C13/$C$12)*100</f>
        <v>9.2138939670932363</v>
      </c>
      <c r="E13" s="37">
        <v>4165</v>
      </c>
      <c r="F13" s="27">
        <f>(E13/$E$12)*100</f>
        <v>12.74128911866377</v>
      </c>
      <c r="G13" s="28">
        <f t="shared" si="0"/>
        <v>-9.2436974789915975</v>
      </c>
      <c r="H13" s="29">
        <f>(C13/H45)*1000</f>
        <v>2.2631532310404037</v>
      </c>
    </row>
    <row r="14" spans="1:9" x14ac:dyDescent="0.25">
      <c r="A14" s="15"/>
      <c r="B14" s="15" t="s">
        <v>25</v>
      </c>
      <c r="C14" s="36">
        <v>1813</v>
      </c>
      <c r="D14" s="27">
        <f t="shared" ref="D14:D29" si="1">(C14/$C$12)*100</f>
        <v>4.419256550883607</v>
      </c>
      <c r="E14" s="37">
        <v>1294</v>
      </c>
      <c r="F14" s="27">
        <f t="shared" ref="F14:F29" si="2">(E14/$E$12)*100</f>
        <v>3.9585181559546023</v>
      </c>
      <c r="G14" s="28">
        <f>(C14-E14)/E14*100</f>
        <v>40.108191653786704</v>
      </c>
      <c r="H14" s="29">
        <f t="shared" ref="H14:H29" si="3">(C14/H46)*1000</f>
        <v>2.8946078548768472</v>
      </c>
    </row>
    <row r="15" spans="1:9" x14ac:dyDescent="0.25">
      <c r="A15" s="15"/>
      <c r="B15" s="15" t="s">
        <v>26</v>
      </c>
      <c r="C15" s="36">
        <v>1729</v>
      </c>
      <c r="D15" s="27">
        <f t="shared" si="1"/>
        <v>4.2145033516148693</v>
      </c>
      <c r="E15" s="37">
        <v>1433</v>
      </c>
      <c r="F15" s="27">
        <f t="shared" si="2"/>
        <v>4.3837376487503441</v>
      </c>
      <c r="G15" s="28">
        <f t="shared" si="0"/>
        <v>20.655966503838101</v>
      </c>
      <c r="H15" s="29">
        <f t="shared" si="3"/>
        <v>2.6732717661374239</v>
      </c>
    </row>
    <row r="16" spans="1:9" x14ac:dyDescent="0.25">
      <c r="A16" s="15"/>
      <c r="B16" s="15" t="s">
        <v>27</v>
      </c>
      <c r="C16" s="36">
        <v>557</v>
      </c>
      <c r="D16" s="27">
        <f t="shared" si="1"/>
        <v>1.3577087141986595</v>
      </c>
      <c r="E16" s="38">
        <v>467</v>
      </c>
      <c r="F16" s="27">
        <f t="shared" si="2"/>
        <v>1.4286151304720243</v>
      </c>
      <c r="G16" s="28">
        <f t="shared" si="0"/>
        <v>19.271948608137045</v>
      </c>
      <c r="H16" s="29">
        <f t="shared" si="3"/>
        <v>1.484470361230005</v>
      </c>
    </row>
    <row r="17" spans="1:9" x14ac:dyDescent="0.25">
      <c r="A17" s="15"/>
      <c r="B17" s="15" t="s">
        <v>28</v>
      </c>
      <c r="C17" s="36">
        <v>893</v>
      </c>
      <c r="D17" s="27">
        <f t="shared" si="1"/>
        <v>2.1767215112736138</v>
      </c>
      <c r="E17" s="38">
        <v>709</v>
      </c>
      <c r="F17" s="27">
        <f t="shared" si="2"/>
        <v>2.168925326562452</v>
      </c>
      <c r="G17" s="28">
        <f t="shared" si="0"/>
        <v>25.952045133991536</v>
      </c>
      <c r="H17" s="29">
        <f t="shared" si="3"/>
        <v>1.9594376655264041</v>
      </c>
    </row>
    <row r="18" spans="1:9" x14ac:dyDescent="0.25">
      <c r="A18" s="15"/>
      <c r="B18" s="15" t="s">
        <v>29</v>
      </c>
      <c r="C18" s="36">
        <v>7899</v>
      </c>
      <c r="D18" s="27">
        <f t="shared" si="1"/>
        <v>19.254113345521024</v>
      </c>
      <c r="E18" s="37">
        <v>6070</v>
      </c>
      <c r="F18" s="27">
        <f t="shared" si="2"/>
        <v>18.568937563094622</v>
      </c>
      <c r="G18" s="28">
        <f t="shared" si="0"/>
        <v>30.131795716639211</v>
      </c>
      <c r="H18" s="29">
        <f t="shared" si="3"/>
        <v>4.1484231107974017</v>
      </c>
    </row>
    <row r="19" spans="1:9" x14ac:dyDescent="0.25">
      <c r="A19" s="15"/>
      <c r="B19" s="15" t="s">
        <v>30</v>
      </c>
      <c r="C19" s="36">
        <v>1460</v>
      </c>
      <c r="D19" s="27">
        <f t="shared" si="1"/>
        <v>3.5588056063375992</v>
      </c>
      <c r="E19" s="37">
        <v>1192</v>
      </c>
      <c r="F19" s="27">
        <f t="shared" si="2"/>
        <v>3.6464865857016124</v>
      </c>
      <c r="G19" s="28">
        <f t="shared" si="0"/>
        <v>22.483221476510067</v>
      </c>
      <c r="H19" s="29">
        <f t="shared" si="3"/>
        <v>3.0411534720182636</v>
      </c>
    </row>
    <row r="20" spans="1:9" x14ac:dyDescent="0.25">
      <c r="A20" s="15"/>
      <c r="B20" s="15" t="s">
        <v>31</v>
      </c>
      <c r="C20" s="36">
        <v>1340</v>
      </c>
      <c r="D20" s="27">
        <f t="shared" si="1"/>
        <v>3.2663010359536866</v>
      </c>
      <c r="E20" s="37">
        <v>1183</v>
      </c>
      <c r="F20" s="27">
        <f t="shared" si="2"/>
        <v>3.618954388326348</v>
      </c>
      <c r="G20" s="28">
        <f t="shared" si="0"/>
        <v>13.271344040574808</v>
      </c>
      <c r="H20" s="29">
        <f t="shared" si="3"/>
        <v>2.4242950547999231</v>
      </c>
    </row>
    <row r="21" spans="1:9" x14ac:dyDescent="0.25">
      <c r="A21" s="15"/>
      <c r="B21" s="15" t="s">
        <v>32</v>
      </c>
      <c r="C21" s="36">
        <v>223</v>
      </c>
      <c r="D21" s="27">
        <f t="shared" si="1"/>
        <v>0.54357099329677028</v>
      </c>
      <c r="E21" s="38">
        <v>206</v>
      </c>
      <c r="F21" s="27">
        <f t="shared" si="2"/>
        <v>0.63018140658937261</v>
      </c>
      <c r="G21" s="28">
        <f t="shared" si="0"/>
        <v>8.2524271844660202</v>
      </c>
      <c r="H21" s="29">
        <f t="shared" si="3"/>
        <v>0.89257839079723655</v>
      </c>
    </row>
    <row r="22" spans="1:9" x14ac:dyDescent="0.25">
      <c r="A22" s="15"/>
      <c r="B22" s="15" t="s">
        <v>33</v>
      </c>
      <c r="C22" s="36">
        <v>1370</v>
      </c>
      <c r="D22" s="27">
        <f t="shared" si="1"/>
        <v>3.339427178549665</v>
      </c>
      <c r="E22" s="37">
        <v>1039</v>
      </c>
      <c r="F22" s="27">
        <f t="shared" si="2"/>
        <v>3.1784392303221267</v>
      </c>
      <c r="G22" s="28">
        <f t="shared" si="0"/>
        <v>31.857555341674686</v>
      </c>
      <c r="H22" s="29">
        <f t="shared" si="3"/>
        <v>1.8134622435837191</v>
      </c>
    </row>
    <row r="23" spans="1:9" x14ac:dyDescent="0.25">
      <c r="A23" s="15"/>
      <c r="B23" s="15" t="s">
        <v>34</v>
      </c>
      <c r="C23" s="36">
        <v>1652</v>
      </c>
      <c r="D23" s="27">
        <f t="shared" si="1"/>
        <v>4.0268129189518591</v>
      </c>
      <c r="E23" s="37">
        <v>1293</v>
      </c>
      <c r="F23" s="27">
        <f t="shared" si="2"/>
        <v>3.9554590229129065</v>
      </c>
      <c r="G23" s="28">
        <f t="shared" si="0"/>
        <v>27.764887857695282</v>
      </c>
      <c r="H23" s="29">
        <f t="shared" si="3"/>
        <v>3.7895818613912264</v>
      </c>
    </row>
    <row r="24" spans="1:9" x14ac:dyDescent="0.25">
      <c r="A24" s="15"/>
      <c r="B24" s="15" t="s">
        <v>35</v>
      </c>
      <c r="C24" s="36">
        <v>1513</v>
      </c>
      <c r="D24" s="27">
        <f t="shared" si="1"/>
        <v>3.6879951249238272</v>
      </c>
      <c r="E24" s="37">
        <v>1329</v>
      </c>
      <c r="F24" s="27">
        <f t="shared" si="2"/>
        <v>4.0655878124139626</v>
      </c>
      <c r="G24" s="28">
        <f t="shared" si="0"/>
        <v>13.844996237772762</v>
      </c>
      <c r="H24" s="29">
        <f t="shared" si="3"/>
        <v>1.7754506687569969</v>
      </c>
    </row>
    <row r="25" spans="1:9" x14ac:dyDescent="0.25">
      <c r="A25" s="15"/>
      <c r="B25" s="15" t="s">
        <v>36</v>
      </c>
      <c r="C25" s="36">
        <v>13200</v>
      </c>
      <c r="D25" s="27">
        <f t="shared" si="1"/>
        <v>32.17550274223035</v>
      </c>
      <c r="E25" s="37">
        <v>9420</v>
      </c>
      <c r="F25" s="27">
        <f t="shared" si="2"/>
        <v>28.817033252776163</v>
      </c>
      <c r="G25" s="28">
        <f t="shared" si="0"/>
        <v>40.127388535031848</v>
      </c>
      <c r="H25" s="29">
        <f t="shared" si="3"/>
        <v>4.2547252430592373</v>
      </c>
    </row>
    <row r="26" spans="1:9" x14ac:dyDescent="0.25">
      <c r="A26" s="15"/>
      <c r="B26" s="15" t="s">
        <v>37</v>
      </c>
      <c r="C26" s="36">
        <v>339</v>
      </c>
      <c r="D26" s="27">
        <f t="shared" si="1"/>
        <v>0.82632541133455217</v>
      </c>
      <c r="E26" s="38">
        <v>277</v>
      </c>
      <c r="F26" s="27">
        <f t="shared" si="2"/>
        <v>0.84737985254978743</v>
      </c>
      <c r="G26" s="28">
        <f t="shared" si="0"/>
        <v>22.382671480144403</v>
      </c>
      <c r="H26" s="29">
        <f t="shared" si="3"/>
        <v>2.7554031097853389</v>
      </c>
    </row>
    <row r="27" spans="1:9" x14ac:dyDescent="0.25">
      <c r="A27" s="15"/>
      <c r="B27" s="15" t="s">
        <v>38</v>
      </c>
      <c r="C27" s="36">
        <v>1150</v>
      </c>
      <c r="D27" s="27">
        <f t="shared" si="1"/>
        <v>2.8031687995124921</v>
      </c>
      <c r="E27" s="38">
        <v>995</v>
      </c>
      <c r="F27" s="27">
        <f t="shared" si="2"/>
        <v>3.0438373764875037</v>
      </c>
      <c r="G27" s="28">
        <f t="shared" si="0"/>
        <v>15.577889447236181</v>
      </c>
      <c r="H27" s="29">
        <f t="shared" si="3"/>
        <v>1.1416737731722546</v>
      </c>
    </row>
    <row r="28" spans="1:9" x14ac:dyDescent="0.25">
      <c r="A28" s="15"/>
      <c r="B28" s="15" t="s">
        <v>39</v>
      </c>
      <c r="C28" s="36">
        <v>1925</v>
      </c>
      <c r="D28" s="27">
        <f t="shared" si="1"/>
        <v>4.6922608165752591</v>
      </c>
      <c r="E28" s="37">
        <v>1475</v>
      </c>
      <c r="F28" s="27">
        <f t="shared" si="2"/>
        <v>4.5122212365015759</v>
      </c>
      <c r="G28" s="28">
        <f t="shared" si="0"/>
        <v>30.508474576271187</v>
      </c>
      <c r="H28" s="29">
        <f t="shared" si="3"/>
        <v>2.9017402904755087</v>
      </c>
    </row>
    <row r="29" spans="1:9" x14ac:dyDescent="0.25">
      <c r="A29" s="15"/>
      <c r="B29" s="15" t="s">
        <v>40</v>
      </c>
      <c r="C29" s="36">
        <v>182</v>
      </c>
      <c r="D29" s="27">
        <f t="shared" si="1"/>
        <v>0.44363193174893356</v>
      </c>
      <c r="E29" s="38">
        <v>142</v>
      </c>
      <c r="F29" s="27">
        <f t="shared" si="2"/>
        <v>0.43439689192082964</v>
      </c>
      <c r="G29" s="28">
        <f t="shared" si="0"/>
        <v>28.169014084507044</v>
      </c>
      <c r="H29" s="29">
        <f t="shared" si="3"/>
        <v>2.7812160943779705</v>
      </c>
    </row>
    <row r="30" spans="1:9" ht="9" customHeight="1" thickBot="1" x14ac:dyDescent="0.3">
      <c r="A30" s="22"/>
      <c r="B30" s="22"/>
      <c r="C30" s="31"/>
      <c r="D30" s="31"/>
      <c r="E30" s="31"/>
      <c r="F30" s="31"/>
      <c r="G30" s="31"/>
      <c r="H30" s="31"/>
      <c r="I30" s="30"/>
    </row>
    <row r="31" spans="1:9" ht="9" customHeight="1" x14ac:dyDescent="0.25">
      <c r="A31" s="15"/>
      <c r="B31" s="15"/>
      <c r="C31" s="26"/>
      <c r="D31" s="26"/>
      <c r="E31" s="26"/>
      <c r="F31" s="26"/>
      <c r="G31" s="26"/>
      <c r="H31" s="26"/>
      <c r="I31" s="30"/>
    </row>
    <row r="32" spans="1:9" ht="12.75" customHeight="1" x14ac:dyDescent="0.25">
      <c r="A32" s="13" t="s">
        <v>4</v>
      </c>
      <c r="B32" s="90" t="s">
        <v>18</v>
      </c>
      <c r="C32" s="90"/>
      <c r="D32" s="90"/>
      <c r="E32" s="90"/>
      <c r="F32" s="90"/>
      <c r="G32" s="90"/>
      <c r="H32" s="90"/>
      <c r="I32" s="35"/>
    </row>
    <row r="33" spans="1:9" ht="12.75" customHeight="1" x14ac:dyDescent="0.25">
      <c r="A33" s="15"/>
      <c r="B33" s="90"/>
      <c r="C33" s="90"/>
      <c r="D33" s="90"/>
      <c r="E33" s="90"/>
      <c r="F33" s="90"/>
      <c r="G33" s="90"/>
      <c r="H33" s="90"/>
      <c r="I33" s="35"/>
    </row>
    <row r="34" spans="1:9" ht="12.75" customHeight="1" x14ac:dyDescent="0.25">
      <c r="A34" s="15" t="s">
        <v>5</v>
      </c>
      <c r="B34" s="90" t="s">
        <v>46</v>
      </c>
      <c r="C34" s="90"/>
      <c r="D34" s="90"/>
      <c r="E34" s="90"/>
      <c r="F34" s="90"/>
      <c r="G34" s="90"/>
      <c r="H34" s="90"/>
      <c r="I34" s="35"/>
    </row>
    <row r="35" spans="1:9" ht="12.75" customHeight="1" x14ac:dyDescent="0.25">
      <c r="A35" s="15"/>
      <c r="B35" s="90"/>
      <c r="C35" s="90"/>
      <c r="D35" s="90"/>
      <c r="E35" s="90"/>
      <c r="F35" s="90"/>
      <c r="G35" s="90"/>
      <c r="H35" s="90"/>
      <c r="I35" s="35"/>
    </row>
    <row r="36" spans="1:9" ht="12.75" customHeight="1" x14ac:dyDescent="0.25">
      <c r="A36" s="15"/>
      <c r="B36" s="90"/>
      <c r="C36" s="90"/>
      <c r="D36" s="90"/>
      <c r="E36" s="90"/>
      <c r="F36" s="90"/>
      <c r="G36" s="90"/>
      <c r="H36" s="90"/>
      <c r="I36" s="14"/>
    </row>
    <row r="37" spans="1:9" ht="12.75" customHeight="1" x14ac:dyDescent="0.25">
      <c r="A37" s="32"/>
      <c r="B37" s="14"/>
      <c r="C37" s="14"/>
      <c r="D37" s="14"/>
      <c r="E37" s="14"/>
      <c r="F37" s="14"/>
      <c r="G37" s="14"/>
      <c r="H37" s="14"/>
      <c r="I37" s="14"/>
    </row>
    <row r="41" spans="1:9" ht="15.75" thickBot="1" x14ac:dyDescent="0.3">
      <c r="B41" t="s">
        <v>8</v>
      </c>
    </row>
    <row r="42" spans="1:9" ht="15.75" thickBot="1" x14ac:dyDescent="0.3">
      <c r="B42" s="5">
        <v>2015</v>
      </c>
      <c r="C42" s="5">
        <v>2016</v>
      </c>
      <c r="D42" s="5">
        <v>2017</v>
      </c>
      <c r="E42" s="5">
        <v>2018</v>
      </c>
      <c r="F42" s="5">
        <v>2019</v>
      </c>
      <c r="G42" s="5">
        <v>2020</v>
      </c>
      <c r="H42" s="5">
        <v>2021</v>
      </c>
    </row>
    <row r="43" spans="1:9" x14ac:dyDescent="0.25">
      <c r="G43">
        <v>107771978</v>
      </c>
      <c r="H43">
        <v>110198654</v>
      </c>
      <c r="I43" t="s">
        <v>64</v>
      </c>
    </row>
    <row r="44" spans="1:9" x14ac:dyDescent="0.25">
      <c r="B44" s="8">
        <v>12859211</v>
      </c>
      <c r="C44" s="8">
        <v>13066832</v>
      </c>
      <c r="D44" s="8">
        <v>13264805</v>
      </c>
      <c r="E44" s="8">
        <v>13453701</v>
      </c>
      <c r="F44" s="8">
        <v>13633497</v>
      </c>
      <c r="G44" s="8">
        <f>SUM(G45:G61)</f>
        <v>13804656</v>
      </c>
      <c r="H44" s="8">
        <f>SUM(H45:H61)</f>
        <v>13966223</v>
      </c>
      <c r="I44" t="s">
        <v>65</v>
      </c>
    </row>
    <row r="45" spans="1:9" x14ac:dyDescent="0.25">
      <c r="F45" s="15" t="s">
        <v>24</v>
      </c>
      <c r="G45">
        <v>1659171</v>
      </c>
      <c r="H45">
        <v>1670236</v>
      </c>
    </row>
    <row r="46" spans="1:9" x14ac:dyDescent="0.25">
      <c r="F46" s="15" t="s">
        <v>25</v>
      </c>
      <c r="G46">
        <v>621292</v>
      </c>
      <c r="H46">
        <v>626337</v>
      </c>
    </row>
    <row r="47" spans="1:9" x14ac:dyDescent="0.25">
      <c r="F47" s="15" t="s">
        <v>26</v>
      </c>
      <c r="G47">
        <v>636947</v>
      </c>
      <c r="H47">
        <v>646773</v>
      </c>
    </row>
    <row r="48" spans="1:9" x14ac:dyDescent="0.25">
      <c r="F48" s="15" t="s">
        <v>27</v>
      </c>
      <c r="G48">
        <v>374431</v>
      </c>
      <c r="H48">
        <v>375218</v>
      </c>
    </row>
    <row r="49" spans="3:8" x14ac:dyDescent="0.25">
      <c r="F49" s="15" t="s">
        <v>28</v>
      </c>
      <c r="G49">
        <v>444211</v>
      </c>
      <c r="H49">
        <v>455743</v>
      </c>
    </row>
    <row r="50" spans="3:8" x14ac:dyDescent="0.25">
      <c r="F50" s="15" t="s">
        <v>29</v>
      </c>
      <c r="G50">
        <v>1886920</v>
      </c>
      <c r="H50">
        <v>1904097</v>
      </c>
    </row>
    <row r="51" spans="3:8" x14ac:dyDescent="0.25">
      <c r="F51" s="15" t="s">
        <v>30</v>
      </c>
      <c r="G51">
        <v>476108</v>
      </c>
      <c r="H51">
        <v>480081</v>
      </c>
    </row>
    <row r="52" spans="3:8" x14ac:dyDescent="0.25">
      <c r="F52" s="15" t="s">
        <v>31</v>
      </c>
      <c r="G52">
        <v>545540</v>
      </c>
      <c r="H52">
        <v>552738</v>
      </c>
    </row>
    <row r="53" spans="3:8" x14ac:dyDescent="0.25">
      <c r="F53" s="15" t="s">
        <v>32</v>
      </c>
      <c r="G53">
        <v>249774</v>
      </c>
      <c r="H53">
        <v>249838</v>
      </c>
    </row>
    <row r="54" spans="3:8" x14ac:dyDescent="0.25">
      <c r="F54" s="15" t="s">
        <v>33</v>
      </c>
      <c r="G54">
        <v>741227</v>
      </c>
      <c r="H54">
        <v>755461</v>
      </c>
    </row>
    <row r="55" spans="3:8" x14ac:dyDescent="0.25">
      <c r="F55" s="15" t="s">
        <v>34</v>
      </c>
      <c r="G55">
        <v>433585</v>
      </c>
      <c r="H55">
        <v>435932</v>
      </c>
    </row>
    <row r="56" spans="3:8" x14ac:dyDescent="0.25">
      <c r="F56" s="15" t="s">
        <v>35</v>
      </c>
      <c r="G56">
        <v>836915</v>
      </c>
      <c r="H56">
        <v>852178</v>
      </c>
    </row>
    <row r="57" spans="3:8" x14ac:dyDescent="0.25">
      <c r="F57" s="15" t="s">
        <v>36</v>
      </c>
      <c r="G57">
        <v>3080813</v>
      </c>
      <c r="H57">
        <v>3102433</v>
      </c>
    </row>
    <row r="58" spans="3:8" x14ac:dyDescent="0.25">
      <c r="F58" s="15" t="s">
        <v>37</v>
      </c>
      <c r="G58">
        <v>122886</v>
      </c>
      <c r="H58">
        <v>123031</v>
      </c>
    </row>
    <row r="59" spans="3:8" x14ac:dyDescent="0.25">
      <c r="F59" s="15" t="s">
        <v>38</v>
      </c>
      <c r="G59">
        <v>972071</v>
      </c>
      <c r="H59">
        <v>1007293</v>
      </c>
    </row>
    <row r="60" spans="3:8" x14ac:dyDescent="0.25">
      <c r="F60" s="15" t="s">
        <v>39</v>
      </c>
      <c r="G60">
        <v>657446</v>
      </c>
      <c r="H60">
        <v>663395</v>
      </c>
    </row>
    <row r="61" spans="3:8" x14ac:dyDescent="0.25">
      <c r="F61" s="15" t="s">
        <v>40</v>
      </c>
      <c r="G61">
        <v>65319</v>
      </c>
      <c r="H61">
        <v>65439</v>
      </c>
    </row>
    <row r="64" spans="3:8" x14ac:dyDescent="0.25">
      <c r="C64">
        <v>2020</v>
      </c>
      <c r="D64">
        <v>2021</v>
      </c>
    </row>
    <row r="65" spans="2:4" x14ac:dyDescent="0.25">
      <c r="B65" s="15" t="s">
        <v>40</v>
      </c>
      <c r="C65" s="27">
        <v>0.43439689192082964</v>
      </c>
      <c r="D65" s="27">
        <v>0.44363193174893356</v>
      </c>
    </row>
    <row r="66" spans="2:4" x14ac:dyDescent="0.25">
      <c r="B66" s="15" t="s">
        <v>32</v>
      </c>
      <c r="C66" s="27">
        <v>0.63018140658937261</v>
      </c>
      <c r="D66" s="27">
        <v>0.54357099329677028</v>
      </c>
    </row>
    <row r="67" spans="2:4" x14ac:dyDescent="0.25">
      <c r="B67" s="15" t="s">
        <v>37</v>
      </c>
      <c r="C67" s="27">
        <v>0.84737985254978743</v>
      </c>
      <c r="D67" s="27">
        <v>0.82632541133455217</v>
      </c>
    </row>
    <row r="68" spans="2:4" x14ac:dyDescent="0.25">
      <c r="B68" s="15" t="s">
        <v>27</v>
      </c>
      <c r="C68" s="27">
        <v>1.4286151304720243</v>
      </c>
      <c r="D68" s="27">
        <v>1.3577087141986595</v>
      </c>
    </row>
    <row r="69" spans="2:4" x14ac:dyDescent="0.25">
      <c r="B69" s="15" t="s">
        <v>28</v>
      </c>
      <c r="C69" s="27">
        <v>2.168925326562452</v>
      </c>
      <c r="D69" s="27">
        <v>2.1767215112736138</v>
      </c>
    </row>
    <row r="70" spans="2:4" x14ac:dyDescent="0.25">
      <c r="B70" s="15" t="s">
        <v>38</v>
      </c>
      <c r="C70" s="27">
        <v>3.0438373764875037</v>
      </c>
      <c r="D70" s="27">
        <v>2.8031687995124921</v>
      </c>
    </row>
    <row r="71" spans="2:4" x14ac:dyDescent="0.25">
      <c r="B71" s="15" t="s">
        <v>31</v>
      </c>
      <c r="C71" s="27">
        <v>3.618954388326348</v>
      </c>
      <c r="D71" s="27">
        <v>3.2663010359536866</v>
      </c>
    </row>
    <row r="72" spans="2:4" x14ac:dyDescent="0.25">
      <c r="B72" s="15" t="s">
        <v>33</v>
      </c>
      <c r="C72" s="27">
        <v>3.1784392303221267</v>
      </c>
      <c r="D72" s="27">
        <v>3.339427178549665</v>
      </c>
    </row>
    <row r="73" spans="2:4" x14ac:dyDescent="0.25">
      <c r="B73" s="15" t="s">
        <v>30</v>
      </c>
      <c r="C73" s="27">
        <v>3.6464865857016124</v>
      </c>
      <c r="D73" s="27">
        <v>3.5588056063375992</v>
      </c>
    </row>
    <row r="74" spans="2:4" x14ac:dyDescent="0.25">
      <c r="B74" s="15" t="s">
        <v>35</v>
      </c>
      <c r="C74" s="27">
        <v>4.0655878124139626</v>
      </c>
      <c r="D74" s="27">
        <v>3.6879951249238272</v>
      </c>
    </row>
    <row r="75" spans="2:4" x14ac:dyDescent="0.25">
      <c r="B75" s="15" t="s">
        <v>34</v>
      </c>
      <c r="C75" s="27">
        <v>3.9554590229129065</v>
      </c>
      <c r="D75" s="27">
        <v>4.0268129189518591</v>
      </c>
    </row>
    <row r="76" spans="2:4" x14ac:dyDescent="0.25">
      <c r="B76" s="15" t="s">
        <v>26</v>
      </c>
      <c r="C76" s="27">
        <v>4.3837376487503441</v>
      </c>
      <c r="D76" s="27">
        <v>4.2145033516148693</v>
      </c>
    </row>
    <row r="77" spans="2:4" x14ac:dyDescent="0.25">
      <c r="B77" s="15" t="s">
        <v>25</v>
      </c>
      <c r="C77" s="27">
        <v>3.9585181559546023</v>
      </c>
      <c r="D77" s="27">
        <v>4.419256550883607</v>
      </c>
    </row>
    <row r="78" spans="2:4" x14ac:dyDescent="0.25">
      <c r="B78" s="15" t="s">
        <v>39</v>
      </c>
      <c r="C78" s="27">
        <v>4.5122212365015759</v>
      </c>
      <c r="D78" s="27">
        <v>4.6922608165752591</v>
      </c>
    </row>
    <row r="79" spans="2:4" x14ac:dyDescent="0.25">
      <c r="B79" s="15" t="s">
        <v>24</v>
      </c>
      <c r="C79" s="27">
        <v>12.74128911866377</v>
      </c>
      <c r="D79" s="27">
        <v>9.2138939670932363</v>
      </c>
    </row>
    <row r="80" spans="2:4" x14ac:dyDescent="0.25">
      <c r="B80" s="15" t="s">
        <v>29</v>
      </c>
      <c r="C80" s="27">
        <v>18.568937563094622</v>
      </c>
      <c r="D80" s="27">
        <v>19.254113345521024</v>
      </c>
    </row>
    <row r="81" spans="2:4" x14ac:dyDescent="0.25">
      <c r="B81" s="15" t="s">
        <v>36</v>
      </c>
      <c r="C81" s="27">
        <v>28.817033252776163</v>
      </c>
      <c r="D81" s="27">
        <v>32.17550274223035</v>
      </c>
    </row>
  </sheetData>
  <sortState xmlns:xlrd2="http://schemas.microsoft.com/office/spreadsheetml/2017/richdata2" ref="D65:E81">
    <sortCondition ref="D65:D81"/>
  </sortState>
  <mergeCells count="9">
    <mergeCell ref="B34:H36"/>
    <mergeCell ref="B32:H33"/>
    <mergeCell ref="A4:H4"/>
    <mergeCell ref="G7:G8"/>
    <mergeCell ref="A7:B8"/>
    <mergeCell ref="C6:H6"/>
    <mergeCell ref="H7:H8"/>
    <mergeCell ref="C7:D7"/>
    <mergeCell ref="E7:F7"/>
  </mergeCells>
  <phoneticPr fontId="6" type="noConversion"/>
  <pageMargins left="1.1811023622047245" right="0.59055118110236227" top="0.39370078740157483" bottom="0.74803149606299213" header="0.31496062992125984" footer="0.31496062992125984"/>
  <pageSetup paperSize="9" scale="95" orientation="landscape" r:id="rId1"/>
  <rowBreaks count="1" manualBreakCount="1">
    <brk id="36" max="7" man="1"/>
  </rowBreaks>
  <ignoredErrors>
    <ignoredError sqref="C7 E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F5BC-D403-4BFB-8CCE-E1D20E831870}">
  <dimension ref="A4:I51"/>
  <sheetViews>
    <sheetView topLeftCell="A4" zoomScaleNormal="100" workbookViewId="0">
      <selection activeCell="E12" sqref="E12"/>
    </sheetView>
  </sheetViews>
  <sheetFormatPr defaultRowHeight="15" x14ac:dyDescent="0.25"/>
  <cols>
    <col min="1" max="1" width="11.28515625" bestFit="1" customWidth="1"/>
    <col min="2" max="2" width="27.42578125" customWidth="1"/>
    <col min="3" max="6" width="14.85546875" customWidth="1"/>
    <col min="7" max="12" width="13" customWidth="1"/>
  </cols>
  <sheetData>
    <row r="4" spans="1:9" ht="35.25" customHeight="1" x14ac:dyDescent="0.25">
      <c r="A4" s="91" t="s">
        <v>147</v>
      </c>
      <c r="B4" s="91"/>
      <c r="C4" s="91"/>
      <c r="D4" s="91"/>
      <c r="E4" s="91"/>
      <c r="F4" s="91"/>
      <c r="G4" s="91"/>
      <c r="H4" s="91"/>
      <c r="I4" s="39"/>
    </row>
    <row r="5" spans="1:9" ht="15.75" thickBot="1" x14ac:dyDescent="0.3">
      <c r="A5" s="3"/>
      <c r="B5" s="3"/>
      <c r="C5" s="18"/>
      <c r="D5" s="18"/>
      <c r="E5" s="18"/>
      <c r="F5" s="18"/>
      <c r="G5" s="18"/>
      <c r="H5" s="18"/>
      <c r="I5" s="3"/>
    </row>
    <row r="6" spans="1:9" ht="9" customHeight="1" x14ac:dyDescent="0.25">
      <c r="A6" s="19"/>
      <c r="B6" s="20"/>
      <c r="C6" s="94"/>
      <c r="D6" s="94"/>
      <c r="E6" s="94"/>
      <c r="F6" s="94"/>
      <c r="G6" s="94"/>
      <c r="H6" s="94"/>
      <c r="I6" s="34"/>
    </row>
    <row r="7" spans="1:9" ht="15" customHeight="1" x14ac:dyDescent="0.25">
      <c r="A7" s="93" t="s">
        <v>47</v>
      </c>
      <c r="B7" s="93"/>
      <c r="C7" s="98" t="s">
        <v>43</v>
      </c>
      <c r="D7" s="98"/>
      <c r="E7" s="98" t="s">
        <v>44</v>
      </c>
      <c r="F7" s="98"/>
      <c r="G7" s="92" t="s">
        <v>48</v>
      </c>
      <c r="H7" s="92"/>
    </row>
    <row r="8" spans="1:9" ht="25.5" customHeight="1" x14ac:dyDescent="0.25">
      <c r="A8" s="93"/>
      <c r="B8" s="93"/>
      <c r="C8" s="33" t="s">
        <v>0</v>
      </c>
      <c r="D8" s="33" t="s">
        <v>41</v>
      </c>
      <c r="E8" s="33" t="s">
        <v>42</v>
      </c>
      <c r="F8" s="33" t="s">
        <v>41</v>
      </c>
      <c r="G8" s="40">
        <v>2021</v>
      </c>
      <c r="H8" s="41">
        <v>2020</v>
      </c>
    </row>
    <row r="9" spans="1:9" ht="7.5" customHeight="1" thickBot="1" x14ac:dyDescent="0.3">
      <c r="A9" s="46"/>
      <c r="B9" s="46"/>
      <c r="C9" s="48"/>
      <c r="D9" s="48"/>
      <c r="E9" s="48"/>
      <c r="F9" s="48"/>
      <c r="G9" s="48"/>
      <c r="H9" s="49"/>
    </row>
    <row r="10" spans="1:9" ht="9" customHeight="1" thickTop="1" x14ac:dyDescent="0.25">
      <c r="A10" s="23"/>
      <c r="B10" s="23"/>
      <c r="C10" s="24"/>
      <c r="D10" s="24"/>
      <c r="E10" s="24"/>
      <c r="F10" s="24"/>
      <c r="G10" s="24"/>
      <c r="H10" s="15"/>
    </row>
    <row r="11" spans="1:9" x14ac:dyDescent="0.25">
      <c r="A11" s="15"/>
      <c r="B11" s="15" t="s">
        <v>49</v>
      </c>
      <c r="C11" s="36">
        <f>SUM(C12:C23)</f>
        <v>41025</v>
      </c>
      <c r="D11" s="27">
        <f>SUM(D12:D23)</f>
        <v>100</v>
      </c>
      <c r="E11" s="37">
        <f>SUM(E12:E23)</f>
        <v>32689</v>
      </c>
      <c r="F11" s="27">
        <f>SUM(F12:F23)</f>
        <v>100</v>
      </c>
      <c r="G11" s="42">
        <f>C11/365</f>
        <v>112.39726027397261</v>
      </c>
      <c r="H11" s="42">
        <f>E11/366</f>
        <v>89.314207650273218</v>
      </c>
    </row>
    <row r="12" spans="1:9" x14ac:dyDescent="0.25">
      <c r="A12" s="15"/>
      <c r="B12" s="15" t="s">
        <v>50</v>
      </c>
      <c r="C12" s="36">
        <v>3464</v>
      </c>
      <c r="D12" s="27">
        <f>(C12/$C$11)*100</f>
        <v>8.4436319317489339</v>
      </c>
      <c r="E12" s="37">
        <v>4427</v>
      </c>
      <c r="F12" s="27">
        <f>(E12/$E$11)*100</f>
        <v>13.54278197558812</v>
      </c>
      <c r="G12" s="42">
        <f>C12/31</f>
        <v>111.74193548387096</v>
      </c>
      <c r="H12" s="43">
        <f>E12/31</f>
        <v>142.80645161290323</v>
      </c>
    </row>
    <row r="13" spans="1:9" x14ac:dyDescent="0.25">
      <c r="A13" s="15"/>
      <c r="B13" s="15" t="s">
        <v>51</v>
      </c>
      <c r="C13" s="36">
        <v>4163</v>
      </c>
      <c r="D13" s="27">
        <f t="shared" ref="D13:D23" si="0">(C13/$C$11)*100</f>
        <v>10.147471054235222</v>
      </c>
      <c r="E13" s="37">
        <v>5791</v>
      </c>
      <c r="F13" s="27">
        <f t="shared" ref="F13:F23" si="1">(E13/$E$11)*100</f>
        <v>17.715439444461438</v>
      </c>
      <c r="G13" s="42">
        <f>C13/28</f>
        <v>148.67857142857142</v>
      </c>
      <c r="H13" s="43">
        <f>E13/29</f>
        <v>199.68965517241378</v>
      </c>
    </row>
    <row r="14" spans="1:9" x14ac:dyDescent="0.25">
      <c r="A14" s="15"/>
      <c r="B14" s="15" t="s">
        <v>52</v>
      </c>
      <c r="C14" s="36">
        <v>3325</v>
      </c>
      <c r="D14" s="27">
        <f t="shared" si="0"/>
        <v>8.1048141377209024</v>
      </c>
      <c r="E14" s="37">
        <v>3252</v>
      </c>
      <c r="F14" s="27">
        <f t="shared" si="1"/>
        <v>9.9483006515953374</v>
      </c>
      <c r="G14" s="42">
        <f>C14/31</f>
        <v>107.25806451612904</v>
      </c>
      <c r="H14" s="43">
        <f>E14/31</f>
        <v>104.90322580645162</v>
      </c>
    </row>
    <row r="15" spans="1:9" x14ac:dyDescent="0.25">
      <c r="A15" s="15"/>
      <c r="B15" s="15" t="s">
        <v>53</v>
      </c>
      <c r="C15" s="36">
        <v>1800</v>
      </c>
      <c r="D15" s="27">
        <f t="shared" si="0"/>
        <v>4.3875685557586834</v>
      </c>
      <c r="E15" s="38">
        <v>69</v>
      </c>
      <c r="F15" s="27">
        <f t="shared" si="1"/>
        <v>0.21108017987702285</v>
      </c>
      <c r="G15" s="42">
        <f>C15/30</f>
        <v>60</v>
      </c>
      <c r="H15" s="43">
        <f>E15/30</f>
        <v>2.2999999999999998</v>
      </c>
    </row>
    <row r="16" spans="1:9" x14ac:dyDescent="0.25">
      <c r="A16" s="15"/>
      <c r="B16" s="15" t="s">
        <v>54</v>
      </c>
      <c r="C16" s="36">
        <v>3231</v>
      </c>
      <c r="D16" s="27">
        <f t="shared" si="0"/>
        <v>7.875685557586837</v>
      </c>
      <c r="E16" s="38">
        <v>297</v>
      </c>
      <c r="F16" s="27">
        <f t="shared" si="1"/>
        <v>0.90856251338370697</v>
      </c>
      <c r="G16" s="42">
        <f t="shared" ref="G16:G23" si="2">C16/31</f>
        <v>104.2258064516129</v>
      </c>
      <c r="H16" s="43">
        <f t="shared" ref="H16:H23" si="3">E16/31</f>
        <v>9.5806451612903221</v>
      </c>
    </row>
    <row r="17" spans="1:9" x14ac:dyDescent="0.25">
      <c r="A17" s="15"/>
      <c r="B17" s="15" t="s">
        <v>55</v>
      </c>
      <c r="C17" s="36">
        <v>4257</v>
      </c>
      <c r="D17" s="27">
        <f t="shared" si="0"/>
        <v>10.376599634369287</v>
      </c>
      <c r="E17" s="37">
        <v>1826</v>
      </c>
      <c r="F17" s="27">
        <f t="shared" si="1"/>
        <v>5.5859769341368661</v>
      </c>
      <c r="G17" s="42">
        <f>C17/30</f>
        <v>141.9</v>
      </c>
      <c r="H17" s="43">
        <f>E17/30</f>
        <v>60.866666666666667</v>
      </c>
    </row>
    <row r="18" spans="1:9" x14ac:dyDescent="0.25">
      <c r="A18" s="15"/>
      <c r="B18" s="15" t="s">
        <v>56</v>
      </c>
      <c r="C18" s="36">
        <v>3245</v>
      </c>
      <c r="D18" s="27">
        <f t="shared" si="0"/>
        <v>7.9098110907982937</v>
      </c>
      <c r="E18" s="37">
        <v>2120</v>
      </c>
      <c r="F18" s="27">
        <f t="shared" si="1"/>
        <v>6.4853620483954852</v>
      </c>
      <c r="G18" s="42">
        <f t="shared" si="2"/>
        <v>104.6774193548387</v>
      </c>
      <c r="H18" s="43">
        <f t="shared" si="3"/>
        <v>68.387096774193552</v>
      </c>
    </row>
    <row r="19" spans="1:9" x14ac:dyDescent="0.25">
      <c r="A19" s="15"/>
      <c r="B19" s="15" t="s">
        <v>57</v>
      </c>
      <c r="C19" s="36">
        <v>1189</v>
      </c>
      <c r="D19" s="27">
        <f t="shared" si="0"/>
        <v>2.8982327848872638</v>
      </c>
      <c r="E19" s="37">
        <v>1519</v>
      </c>
      <c r="F19" s="27">
        <f t="shared" si="1"/>
        <v>4.6468230903361984</v>
      </c>
      <c r="G19" s="42">
        <f t="shared" si="2"/>
        <v>38.354838709677416</v>
      </c>
      <c r="H19" s="43">
        <f t="shared" si="3"/>
        <v>49</v>
      </c>
    </row>
    <row r="20" spans="1:9" x14ac:dyDescent="0.25">
      <c r="A20" s="15"/>
      <c r="B20" s="15" t="s">
        <v>58</v>
      </c>
      <c r="C20" s="36">
        <v>2385</v>
      </c>
      <c r="D20" s="27">
        <f t="shared" si="0"/>
        <v>5.8135283363802559</v>
      </c>
      <c r="E20" s="38">
        <v>2383</v>
      </c>
      <c r="F20" s="27">
        <f t="shared" si="1"/>
        <v>7.2899140383615277</v>
      </c>
      <c r="G20" s="42">
        <f>C20/30</f>
        <v>79.5</v>
      </c>
      <c r="H20" s="43">
        <f>E20/30</f>
        <v>79.433333333333337</v>
      </c>
    </row>
    <row r="21" spans="1:9" x14ac:dyDescent="0.25">
      <c r="A21" s="15"/>
      <c r="B21" s="15" t="s">
        <v>59</v>
      </c>
      <c r="C21" s="36">
        <v>3823</v>
      </c>
      <c r="D21" s="27">
        <f t="shared" si="0"/>
        <v>9.3187081048141369</v>
      </c>
      <c r="E21" s="37">
        <v>3050</v>
      </c>
      <c r="F21" s="27">
        <f t="shared" si="1"/>
        <v>9.3303557771727501</v>
      </c>
      <c r="G21" s="42">
        <f>C21/31</f>
        <v>123.3225806451613</v>
      </c>
      <c r="H21" s="43">
        <f>E21/31</f>
        <v>98.387096774193552</v>
      </c>
    </row>
    <row r="22" spans="1:9" x14ac:dyDescent="0.25">
      <c r="A22" s="15"/>
      <c r="B22" s="15" t="s">
        <v>60</v>
      </c>
      <c r="C22" s="36">
        <v>3504</v>
      </c>
      <c r="D22" s="27">
        <f t="shared" si="0"/>
        <v>8.5411334552102378</v>
      </c>
      <c r="E22" s="37">
        <v>2415</v>
      </c>
      <c r="F22" s="27">
        <f t="shared" si="1"/>
        <v>7.3878062956957997</v>
      </c>
      <c r="G22" s="42">
        <f>C22/30</f>
        <v>116.8</v>
      </c>
      <c r="H22" s="43">
        <f>E22/30</f>
        <v>80.5</v>
      </c>
    </row>
    <row r="23" spans="1:9" x14ac:dyDescent="0.25">
      <c r="A23" s="15"/>
      <c r="B23" s="15" t="s">
        <v>61</v>
      </c>
      <c r="C23" s="36">
        <v>6639</v>
      </c>
      <c r="D23" s="27">
        <f t="shared" si="0"/>
        <v>16.182815356489947</v>
      </c>
      <c r="E23" s="37">
        <v>5540</v>
      </c>
      <c r="F23" s="27">
        <f t="shared" si="1"/>
        <v>16.947597050995746</v>
      </c>
      <c r="G23" s="42">
        <f t="shared" si="2"/>
        <v>214.16129032258064</v>
      </c>
      <c r="H23" s="43">
        <f t="shared" si="3"/>
        <v>178.70967741935485</v>
      </c>
    </row>
    <row r="24" spans="1:9" ht="9" customHeight="1" thickBot="1" x14ac:dyDescent="0.3">
      <c r="A24" s="22"/>
      <c r="B24" s="22"/>
      <c r="C24" s="31"/>
      <c r="D24" s="31"/>
      <c r="E24" s="31"/>
      <c r="F24" s="31"/>
      <c r="G24" s="31"/>
      <c r="H24" s="31"/>
      <c r="I24" s="30"/>
    </row>
    <row r="25" spans="1:9" ht="9" customHeight="1" x14ac:dyDescent="0.25">
      <c r="A25" s="15"/>
      <c r="B25" s="15"/>
      <c r="C25" s="26"/>
      <c r="D25" s="26"/>
      <c r="E25" s="26"/>
      <c r="F25" s="26"/>
      <c r="G25" s="26"/>
      <c r="H25" s="26"/>
      <c r="I25" s="30"/>
    </row>
    <row r="26" spans="1:9" ht="12.75" customHeight="1" x14ac:dyDescent="0.25">
      <c r="A26" s="13" t="s">
        <v>4</v>
      </c>
      <c r="B26" s="90" t="s">
        <v>18</v>
      </c>
      <c r="C26" s="90"/>
      <c r="D26" s="90"/>
      <c r="E26" s="90"/>
      <c r="F26" s="90"/>
      <c r="G26" s="90"/>
      <c r="H26" s="90"/>
      <c r="I26" s="35"/>
    </row>
    <row r="27" spans="1:9" ht="12.75" customHeight="1" x14ac:dyDescent="0.25">
      <c r="A27" s="15"/>
      <c r="B27" s="90"/>
      <c r="C27" s="90"/>
      <c r="D27" s="90"/>
      <c r="E27" s="90"/>
      <c r="F27" s="90"/>
      <c r="G27" s="90"/>
      <c r="H27" s="90"/>
      <c r="I27" s="35"/>
    </row>
    <row r="28" spans="1:9" ht="12.75" customHeight="1" x14ac:dyDescent="0.25">
      <c r="A28" s="15" t="s">
        <v>5</v>
      </c>
      <c r="B28" s="97" t="s">
        <v>62</v>
      </c>
      <c r="C28" s="97"/>
      <c r="D28" s="97"/>
      <c r="E28" s="97"/>
      <c r="F28" s="97"/>
      <c r="G28" s="97"/>
      <c r="H28" s="97"/>
      <c r="I28" s="35"/>
    </row>
    <row r="29" spans="1:9" ht="12.75" customHeight="1" x14ac:dyDescent="0.25">
      <c r="A29" s="32"/>
      <c r="B29" s="14"/>
      <c r="C29" s="14"/>
      <c r="D29" s="14"/>
      <c r="E29" s="14"/>
      <c r="F29" s="14"/>
      <c r="G29" s="14"/>
      <c r="H29" s="14"/>
      <c r="I29" s="14"/>
    </row>
    <row r="33" spans="1:8" ht="15.75" thickBot="1" x14ac:dyDescent="0.3">
      <c r="A33" t="s">
        <v>8</v>
      </c>
    </row>
    <row r="34" spans="1:8" ht="15.75" thickBot="1" x14ac:dyDescent="0.3">
      <c r="A34" s="5">
        <v>2015</v>
      </c>
      <c r="B34" s="5">
        <v>2016</v>
      </c>
      <c r="C34" s="5">
        <v>2017</v>
      </c>
      <c r="D34" s="5">
        <v>2018</v>
      </c>
      <c r="E34" s="5">
        <v>2019</v>
      </c>
      <c r="F34" s="5">
        <v>2020</v>
      </c>
      <c r="G34" s="5">
        <v>2021</v>
      </c>
    </row>
    <row r="35" spans="1:8" x14ac:dyDescent="0.25">
      <c r="A35" s="8">
        <v>12859211</v>
      </c>
      <c r="B35" s="8">
        <v>13066832</v>
      </c>
      <c r="C35" s="8">
        <v>13264805</v>
      </c>
      <c r="D35" s="8">
        <v>13453701</v>
      </c>
      <c r="E35" s="8">
        <v>13633497</v>
      </c>
      <c r="F35" s="8">
        <v>13804656</v>
      </c>
      <c r="G35" s="8">
        <v>13966223</v>
      </c>
      <c r="H35" t="s">
        <v>65</v>
      </c>
    </row>
    <row r="36" spans="1:8" x14ac:dyDescent="0.25">
      <c r="F36">
        <v>108771978</v>
      </c>
      <c r="G36">
        <v>110198654</v>
      </c>
      <c r="H36" t="s">
        <v>64</v>
      </c>
    </row>
    <row r="39" spans="1:8" x14ac:dyDescent="0.25">
      <c r="C39">
        <v>2020</v>
      </c>
      <c r="D39">
        <v>2021</v>
      </c>
    </row>
    <row r="40" spans="1:8" x14ac:dyDescent="0.25">
      <c r="B40" s="15" t="s">
        <v>122</v>
      </c>
      <c r="C40" s="27">
        <v>13.54278197558812</v>
      </c>
      <c r="D40" s="27">
        <v>8.4436319317489339</v>
      </c>
    </row>
    <row r="41" spans="1:8" x14ac:dyDescent="0.25">
      <c r="B41" s="15" t="s">
        <v>123</v>
      </c>
      <c r="C41" s="27">
        <v>17.715439444461438</v>
      </c>
      <c r="D41" s="27">
        <v>10.147471054235222</v>
      </c>
    </row>
    <row r="42" spans="1:8" x14ac:dyDescent="0.25">
      <c r="B42" s="15" t="s">
        <v>124</v>
      </c>
      <c r="C42" s="27">
        <v>9.9483006515953374</v>
      </c>
      <c r="D42" s="27">
        <v>8.1048141377209024</v>
      </c>
    </row>
    <row r="43" spans="1:8" x14ac:dyDescent="0.25">
      <c r="B43" s="15" t="s">
        <v>125</v>
      </c>
      <c r="C43" s="27">
        <v>0.21108017987702285</v>
      </c>
      <c r="D43" s="27">
        <v>4.3875685557586834</v>
      </c>
    </row>
    <row r="44" spans="1:8" x14ac:dyDescent="0.25">
      <c r="B44" s="15" t="s">
        <v>54</v>
      </c>
      <c r="C44" s="27">
        <v>0.90856251338370697</v>
      </c>
      <c r="D44" s="27">
        <v>7.875685557586837</v>
      </c>
    </row>
    <row r="45" spans="1:8" x14ac:dyDescent="0.25">
      <c r="B45" s="15" t="s">
        <v>126</v>
      </c>
      <c r="C45" s="27">
        <v>5.5859769341368661</v>
      </c>
      <c r="D45" s="27">
        <v>10.376599634369287</v>
      </c>
    </row>
    <row r="46" spans="1:8" x14ac:dyDescent="0.25">
      <c r="B46" s="15" t="s">
        <v>127</v>
      </c>
      <c r="C46" s="27">
        <v>6.4853620483954852</v>
      </c>
      <c r="D46" s="27">
        <v>7.9098110907982937</v>
      </c>
    </row>
    <row r="47" spans="1:8" x14ac:dyDescent="0.25">
      <c r="B47" s="15" t="s">
        <v>128</v>
      </c>
      <c r="C47" s="27">
        <v>4.6468230903361984</v>
      </c>
      <c r="D47" s="27">
        <v>2.8982327848872638</v>
      </c>
    </row>
    <row r="48" spans="1:8" x14ac:dyDescent="0.25">
      <c r="B48" s="15" t="s">
        <v>129</v>
      </c>
      <c r="C48" s="27">
        <v>7.2899140383615277</v>
      </c>
      <c r="D48" s="27">
        <v>5.8135283363802559</v>
      </c>
    </row>
    <row r="49" spans="2:4" x14ac:dyDescent="0.25">
      <c r="B49" s="15" t="s">
        <v>130</v>
      </c>
      <c r="C49" s="27">
        <v>9.3303557771727501</v>
      </c>
      <c r="D49" s="27">
        <v>9.3187081048141369</v>
      </c>
    </row>
    <row r="50" spans="2:4" x14ac:dyDescent="0.25">
      <c r="B50" s="15" t="s">
        <v>131</v>
      </c>
      <c r="C50" s="27">
        <v>7.3878062956957997</v>
      </c>
      <c r="D50" s="27">
        <v>8.5411334552102378</v>
      </c>
    </row>
    <row r="51" spans="2:4" x14ac:dyDescent="0.25">
      <c r="B51" s="15" t="s">
        <v>132</v>
      </c>
      <c r="C51" s="27">
        <v>16.947597050995746</v>
      </c>
      <c r="D51" s="27">
        <v>16.182815356489947</v>
      </c>
    </row>
  </sheetData>
  <mergeCells count="8">
    <mergeCell ref="B26:H27"/>
    <mergeCell ref="B28:H28"/>
    <mergeCell ref="G7:H7"/>
    <mergeCell ref="A4:H4"/>
    <mergeCell ref="C6:H6"/>
    <mergeCell ref="A7:B8"/>
    <mergeCell ref="C7:D7"/>
    <mergeCell ref="E7:F7"/>
  </mergeCells>
  <phoneticPr fontId="6" type="noConversion"/>
  <pageMargins left="0.59055118110236227" right="0.59055118110236227" top="0.59055118110236227" bottom="0.74803149606299213" header="0.31496062992125984" footer="0.31496062992125984"/>
  <pageSetup paperSize="9" scale="105" orientation="landscape" r:id="rId1"/>
  <rowBreaks count="1" manualBreakCount="1">
    <brk id="29" max="7" man="1"/>
  </rowBreaks>
  <ignoredErrors>
    <ignoredError sqref="G13:H13 G15:H15 G17:H17 G20:H20 G22:H22 G16:H16 G21:H21" formula="1"/>
    <ignoredError sqref="C7 E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2327-A153-431C-8200-AAAE8894F6EC}">
  <dimension ref="A4:K74"/>
  <sheetViews>
    <sheetView tabSelected="1" topLeftCell="A42" zoomScaleNormal="100" workbookViewId="0">
      <selection activeCell="G60" sqref="G60"/>
    </sheetView>
  </sheetViews>
  <sheetFormatPr defaultRowHeight="15" x14ac:dyDescent="0.25"/>
  <cols>
    <col min="3" max="6" width="14.140625" customWidth="1"/>
    <col min="7" max="7" width="4.42578125" customWidth="1"/>
    <col min="8" max="11" width="14.140625" customWidth="1"/>
  </cols>
  <sheetData>
    <row r="4" spans="1:11" ht="15.75" x14ac:dyDescent="0.25">
      <c r="A4" s="99" t="s">
        <v>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.75" thickBot="1" x14ac:dyDescent="0.3"/>
    <row r="6" spans="1:11" ht="9" customHeight="1" x14ac:dyDescent="0.25">
      <c r="A6" s="100" t="s">
        <v>66</v>
      </c>
      <c r="B6" s="21"/>
      <c r="C6" s="20"/>
      <c r="D6" s="20"/>
      <c r="E6" s="19"/>
      <c r="F6" s="19"/>
      <c r="G6" s="19"/>
      <c r="H6" s="19"/>
      <c r="I6" s="19"/>
      <c r="J6" s="19"/>
      <c r="K6" s="19"/>
    </row>
    <row r="7" spans="1:11" x14ac:dyDescent="0.25">
      <c r="A7" s="93"/>
      <c r="B7" s="23"/>
      <c r="C7" s="93">
        <v>2021</v>
      </c>
      <c r="D7" s="93"/>
      <c r="E7" s="93"/>
      <c r="F7" s="93"/>
      <c r="G7" s="15"/>
      <c r="H7" s="93">
        <v>2020</v>
      </c>
      <c r="I7" s="93"/>
      <c r="J7" s="93"/>
      <c r="K7" s="93"/>
    </row>
    <row r="8" spans="1:11" x14ac:dyDescent="0.25">
      <c r="A8" s="93"/>
      <c r="B8" s="23"/>
      <c r="C8" s="102" t="s">
        <v>20</v>
      </c>
      <c r="D8" s="102"/>
      <c r="E8" s="102" t="s">
        <v>21</v>
      </c>
      <c r="F8" s="102"/>
      <c r="G8" s="15"/>
      <c r="H8" s="102" t="s">
        <v>20</v>
      </c>
      <c r="I8" s="102"/>
      <c r="J8" s="102" t="s">
        <v>21</v>
      </c>
      <c r="K8" s="102"/>
    </row>
    <row r="9" spans="1:11" x14ac:dyDescent="0.25">
      <c r="A9" s="93"/>
      <c r="B9" s="23"/>
      <c r="C9" s="23" t="s">
        <v>0</v>
      </c>
      <c r="D9" s="23" t="s">
        <v>41</v>
      </c>
      <c r="E9" s="23" t="s">
        <v>0</v>
      </c>
      <c r="F9" s="23" t="s">
        <v>41</v>
      </c>
      <c r="G9" s="15"/>
      <c r="H9" s="23" t="s">
        <v>0</v>
      </c>
      <c r="I9" s="23" t="s">
        <v>41</v>
      </c>
      <c r="J9" s="23" t="s">
        <v>0</v>
      </c>
      <c r="K9" s="23" t="s">
        <v>41</v>
      </c>
    </row>
    <row r="10" spans="1:11" ht="9" customHeight="1" thickBot="1" x14ac:dyDescent="0.3">
      <c r="A10" s="101"/>
      <c r="B10" s="46"/>
      <c r="C10" s="46"/>
      <c r="D10" s="46"/>
      <c r="E10" s="46"/>
      <c r="F10" s="46"/>
      <c r="G10" s="49"/>
      <c r="H10" s="46"/>
      <c r="I10" s="46"/>
      <c r="J10" s="46"/>
      <c r="K10" s="46"/>
    </row>
    <row r="11" spans="1:11" ht="9" customHeight="1" thickTop="1" x14ac:dyDescent="0.25">
      <c r="A11" s="15"/>
      <c r="B11" s="15"/>
      <c r="C11" s="52"/>
      <c r="D11" s="52"/>
      <c r="E11" s="15"/>
      <c r="F11" s="15"/>
      <c r="G11" s="15"/>
      <c r="H11" s="15"/>
      <c r="I11" s="15"/>
      <c r="J11" s="15"/>
      <c r="K11" s="15"/>
    </row>
    <row r="12" spans="1:11" x14ac:dyDescent="0.25">
      <c r="A12" s="15" t="s">
        <v>79</v>
      </c>
      <c r="B12" s="15"/>
      <c r="C12" s="53">
        <f>SUM(C13:C23)</f>
        <v>41025</v>
      </c>
      <c r="D12" s="54">
        <f>SUM(D13:D23)</f>
        <v>100</v>
      </c>
      <c r="E12" s="56">
        <f>SUM(E13:E23)</f>
        <v>41025</v>
      </c>
      <c r="F12" s="57">
        <f>SUM(F13:F23)</f>
        <v>100</v>
      </c>
      <c r="G12" s="15"/>
      <c r="H12" s="56">
        <f>SUM(H13:H23)</f>
        <v>32689</v>
      </c>
      <c r="I12" s="57">
        <f>SUM(I13:I23)</f>
        <v>100</v>
      </c>
      <c r="J12" s="56">
        <f>SUM(J13:J23)</f>
        <v>32689</v>
      </c>
      <c r="K12" s="57">
        <f>SUM(K13:K23)</f>
        <v>100</v>
      </c>
    </row>
    <row r="13" spans="1:11" x14ac:dyDescent="0.25">
      <c r="A13" s="25" t="s">
        <v>67</v>
      </c>
      <c r="B13" s="25"/>
      <c r="C13" s="60" t="s">
        <v>95</v>
      </c>
      <c r="D13" s="60" t="s">
        <v>95</v>
      </c>
      <c r="E13" s="60" t="s">
        <v>95</v>
      </c>
      <c r="F13" s="60" t="s">
        <v>95</v>
      </c>
      <c r="G13" s="15"/>
      <c r="H13" s="60" t="s">
        <v>95</v>
      </c>
      <c r="I13" s="60" t="s">
        <v>95</v>
      </c>
      <c r="J13" s="60" t="s">
        <v>95</v>
      </c>
      <c r="K13" s="60" t="s">
        <v>95</v>
      </c>
    </row>
    <row r="14" spans="1:11" x14ac:dyDescent="0.25">
      <c r="A14" s="25" t="s">
        <v>68</v>
      </c>
      <c r="B14" s="25"/>
      <c r="C14" s="56">
        <v>68</v>
      </c>
      <c r="D14" s="69">
        <f>(C14/$C$12)*100</f>
        <v>0.16575258988421696</v>
      </c>
      <c r="E14" s="56">
        <v>319</v>
      </c>
      <c r="F14" s="57">
        <f t="shared" ref="F14:F23" si="0">(E14/$E$12)*100</f>
        <v>0.7775746496039001</v>
      </c>
      <c r="G14" s="15"/>
      <c r="H14" s="56">
        <v>86</v>
      </c>
      <c r="I14" s="57">
        <f t="shared" ref="I14:I23" si="1">(H14/$H$12)*100</f>
        <v>0.26308544158585456</v>
      </c>
      <c r="J14" s="56">
        <v>316</v>
      </c>
      <c r="K14" s="57">
        <f t="shared" ref="K14:K23" si="2">(J14/$J$12)*100</f>
        <v>0.9666860411759306</v>
      </c>
    </row>
    <row r="15" spans="1:11" x14ac:dyDescent="0.25">
      <c r="A15" s="25" t="s">
        <v>69</v>
      </c>
      <c r="B15" s="25"/>
      <c r="C15" s="56">
        <v>3444</v>
      </c>
      <c r="D15" s="69">
        <f t="shared" ref="D15:D23" si="3">(C15/$C$12)*100</f>
        <v>8.3948811700182819</v>
      </c>
      <c r="E15" s="56">
        <v>5797</v>
      </c>
      <c r="F15" s="57">
        <f t="shared" si="0"/>
        <v>14.130408287629495</v>
      </c>
      <c r="G15" s="15"/>
      <c r="H15" s="56">
        <v>3055</v>
      </c>
      <c r="I15" s="57">
        <f t="shared" si="1"/>
        <v>9.3456514423812287</v>
      </c>
      <c r="J15" s="56">
        <v>5042</v>
      </c>
      <c r="K15" s="57">
        <f t="shared" si="2"/>
        <v>15.424148796231149</v>
      </c>
    </row>
    <row r="16" spans="1:11" x14ac:dyDescent="0.25">
      <c r="A16" s="25" t="s">
        <v>70</v>
      </c>
      <c r="B16" s="25"/>
      <c r="C16" s="56">
        <v>14276</v>
      </c>
      <c r="D16" s="69">
        <f>(C16/$C$12)*100</f>
        <v>34.798293723339427</v>
      </c>
      <c r="E16" s="56">
        <v>16916</v>
      </c>
      <c r="F16" s="57">
        <f>(E16/$E$12)*100</f>
        <v>41.233394271785492</v>
      </c>
      <c r="G16" s="15"/>
      <c r="H16" s="56">
        <v>11694</v>
      </c>
      <c r="I16" s="57">
        <f>(H16/$H$12)*100</f>
        <v>35.773501789592835</v>
      </c>
      <c r="J16" s="56">
        <v>13725</v>
      </c>
      <c r="K16" s="57">
        <f t="shared" si="2"/>
        <v>41.986600997277371</v>
      </c>
    </row>
    <row r="17" spans="1:11" x14ac:dyDescent="0.25">
      <c r="A17" s="25" t="s">
        <v>71</v>
      </c>
      <c r="B17" s="25"/>
      <c r="C17" s="56">
        <v>12904</v>
      </c>
      <c r="D17" s="69">
        <f t="shared" si="3"/>
        <v>31.453991468616699</v>
      </c>
      <c r="E17" s="56">
        <v>11043</v>
      </c>
      <c r="F17" s="57">
        <f t="shared" si="0"/>
        <v>26.917733089579528</v>
      </c>
      <c r="G17" s="15"/>
      <c r="H17" s="56">
        <v>9812</v>
      </c>
      <c r="I17" s="57">
        <f t="shared" si="1"/>
        <v>30.01621340512099</v>
      </c>
      <c r="J17" s="56">
        <v>8275</v>
      </c>
      <c r="K17" s="57">
        <f t="shared" si="2"/>
        <v>25.314325920034264</v>
      </c>
    </row>
    <row r="18" spans="1:11" x14ac:dyDescent="0.25">
      <c r="A18" s="25" t="s">
        <v>72</v>
      </c>
      <c r="B18" s="25"/>
      <c r="C18" s="56">
        <v>5385</v>
      </c>
      <c r="D18" s="69">
        <f t="shared" si="3"/>
        <v>13.126142595978063</v>
      </c>
      <c r="E18" s="68">
        <v>3830</v>
      </c>
      <c r="F18" s="57">
        <f t="shared" si="0"/>
        <v>9.3357708714198662</v>
      </c>
      <c r="G18" s="15"/>
      <c r="H18" s="56">
        <v>4077</v>
      </c>
      <c r="I18" s="57">
        <f t="shared" si="1"/>
        <v>12.472085410994524</v>
      </c>
      <c r="J18" s="56">
        <v>2885</v>
      </c>
      <c r="K18" s="57">
        <f t="shared" si="2"/>
        <v>8.8255988252929107</v>
      </c>
    </row>
    <row r="19" spans="1:11" x14ac:dyDescent="0.25">
      <c r="A19" s="25" t="s">
        <v>73</v>
      </c>
      <c r="B19" s="25"/>
      <c r="C19" s="56">
        <v>2249</v>
      </c>
      <c r="D19" s="69">
        <f t="shared" si="3"/>
        <v>5.482023156611822</v>
      </c>
      <c r="E19" s="56">
        <v>1472</v>
      </c>
      <c r="F19" s="57">
        <f t="shared" si="0"/>
        <v>3.5880560633759906</v>
      </c>
      <c r="G19" s="15"/>
      <c r="H19" s="56">
        <v>1683</v>
      </c>
      <c r="I19" s="57">
        <f t="shared" si="1"/>
        <v>5.1485209091743398</v>
      </c>
      <c r="J19" s="56">
        <v>1139</v>
      </c>
      <c r="K19" s="57">
        <f t="shared" si="2"/>
        <v>3.484352534491725</v>
      </c>
    </row>
    <row r="20" spans="1:11" x14ac:dyDescent="0.25">
      <c r="A20" s="25" t="s">
        <v>74</v>
      </c>
      <c r="B20" s="25"/>
      <c r="C20" s="56">
        <v>1010</v>
      </c>
      <c r="D20" s="69">
        <f t="shared" si="3"/>
        <v>2.4619134673979279</v>
      </c>
      <c r="E20" s="56">
        <v>699</v>
      </c>
      <c r="F20" s="57">
        <f t="shared" si="0"/>
        <v>1.7038391224862888</v>
      </c>
      <c r="G20" s="15"/>
      <c r="H20" s="56">
        <v>798</v>
      </c>
      <c r="I20" s="57">
        <f t="shared" si="1"/>
        <v>2.4411881672733946</v>
      </c>
      <c r="J20" s="56">
        <v>502</v>
      </c>
      <c r="K20" s="57">
        <f t="shared" si="2"/>
        <v>1.5356847869313837</v>
      </c>
    </row>
    <row r="21" spans="1:11" x14ac:dyDescent="0.25">
      <c r="A21" s="25" t="s">
        <v>75</v>
      </c>
      <c r="B21" s="25"/>
      <c r="C21" s="56">
        <v>618</v>
      </c>
      <c r="D21" s="69">
        <f t="shared" si="3"/>
        <v>1.5063985374771482</v>
      </c>
      <c r="E21" s="56">
        <v>447</v>
      </c>
      <c r="F21" s="57">
        <f t="shared" si="0"/>
        <v>1.089579524680073</v>
      </c>
      <c r="G21" s="15"/>
      <c r="H21" s="56">
        <v>489</v>
      </c>
      <c r="I21" s="57">
        <f t="shared" si="1"/>
        <v>1.495916057389336</v>
      </c>
      <c r="J21" s="56">
        <v>364</v>
      </c>
      <c r="K21" s="57">
        <f t="shared" si="2"/>
        <v>1.1135244271773379</v>
      </c>
    </row>
    <row r="22" spans="1:11" x14ac:dyDescent="0.25">
      <c r="A22" s="25" t="s">
        <v>76</v>
      </c>
      <c r="B22" s="25"/>
      <c r="C22" s="56">
        <v>431</v>
      </c>
      <c r="D22" s="69">
        <f t="shared" si="3"/>
        <v>1.0505789152955514</v>
      </c>
      <c r="E22" s="56">
        <v>240</v>
      </c>
      <c r="F22" s="57">
        <f t="shared" si="0"/>
        <v>0.58500914076782451</v>
      </c>
      <c r="G22" s="15"/>
      <c r="H22" s="56">
        <v>397</v>
      </c>
      <c r="I22" s="57">
        <f t="shared" si="1"/>
        <v>1.2144758175533055</v>
      </c>
      <c r="J22" s="56">
        <v>218</v>
      </c>
      <c r="K22" s="57">
        <f t="shared" si="2"/>
        <v>0.66689100308972438</v>
      </c>
    </row>
    <row r="23" spans="1:11" x14ac:dyDescent="0.25">
      <c r="A23" s="25" t="s">
        <v>77</v>
      </c>
      <c r="B23" s="25"/>
      <c r="C23" s="56">
        <v>640</v>
      </c>
      <c r="D23" s="69">
        <f t="shared" si="3"/>
        <v>1.5600243753808651</v>
      </c>
      <c r="E23" s="56">
        <v>262</v>
      </c>
      <c r="F23" s="57">
        <f t="shared" si="0"/>
        <v>0.63863497867154173</v>
      </c>
      <c r="G23" s="15"/>
      <c r="H23" s="56">
        <v>598</v>
      </c>
      <c r="I23" s="57">
        <f t="shared" si="1"/>
        <v>1.8293615589341981</v>
      </c>
      <c r="J23" s="56">
        <v>223</v>
      </c>
      <c r="K23" s="57">
        <f t="shared" si="2"/>
        <v>0.68218666829820429</v>
      </c>
    </row>
    <row r="24" spans="1:11" x14ac:dyDescent="0.25">
      <c r="A24" s="25"/>
      <c r="B24" s="25"/>
      <c r="C24" s="56"/>
      <c r="D24" s="54"/>
      <c r="E24" s="56"/>
      <c r="F24" s="57"/>
      <c r="G24" s="15"/>
      <c r="H24" s="56"/>
      <c r="I24" s="57"/>
      <c r="J24" s="56"/>
      <c r="K24" s="57"/>
    </row>
    <row r="25" spans="1:11" x14ac:dyDescent="0.25">
      <c r="A25" s="25" t="s">
        <v>80</v>
      </c>
      <c r="B25" s="25"/>
      <c r="C25" s="56">
        <v>30</v>
      </c>
      <c r="D25" s="54"/>
      <c r="E25" s="56">
        <v>29</v>
      </c>
      <c r="F25" s="57"/>
      <c r="G25" s="15"/>
      <c r="H25" s="56">
        <v>30</v>
      </c>
      <c r="I25" s="57"/>
      <c r="J25" s="56">
        <v>29</v>
      </c>
      <c r="K25" s="57"/>
    </row>
    <row r="26" spans="1:11" ht="9" customHeight="1" thickBot="1" x14ac:dyDescent="0.3">
      <c r="A26" s="45"/>
      <c r="B26" s="45"/>
      <c r="C26" s="45"/>
      <c r="D26" s="45"/>
      <c r="E26" s="55"/>
      <c r="F26" s="55"/>
      <c r="G26" s="55"/>
      <c r="H26" s="55"/>
      <c r="I26" s="55"/>
      <c r="J26" s="55"/>
      <c r="K26" s="55"/>
    </row>
    <row r="27" spans="1:11" ht="9" customHeight="1" x14ac:dyDescent="0.25"/>
    <row r="28" spans="1:11" ht="12.75" customHeight="1" x14ac:dyDescent="0.25">
      <c r="A28" s="13" t="s">
        <v>4</v>
      </c>
      <c r="B28" s="90" t="s">
        <v>18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.75" customHeight="1" x14ac:dyDescent="0.25">
      <c r="A29" s="15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ht="13.5" customHeight="1" x14ac:dyDescent="0.25">
      <c r="A30" s="15" t="s">
        <v>5</v>
      </c>
      <c r="B30" s="97" t="s">
        <v>62</v>
      </c>
      <c r="C30" s="97"/>
      <c r="D30" s="97"/>
      <c r="E30" s="97"/>
      <c r="F30" s="97"/>
      <c r="G30" s="97"/>
      <c r="H30" s="97"/>
    </row>
    <row r="31" spans="1:11" ht="12.75" customHeight="1" x14ac:dyDescent="0.25">
      <c r="B31" s="70" t="s">
        <v>94</v>
      </c>
    </row>
    <row r="37" spans="3:5" x14ac:dyDescent="0.25">
      <c r="D37" t="s">
        <v>20</v>
      </c>
      <c r="E37" t="s">
        <v>21</v>
      </c>
    </row>
    <row r="38" spans="3:5" x14ac:dyDescent="0.25">
      <c r="C38" s="25" t="s">
        <v>67</v>
      </c>
      <c r="D38" s="60" t="s">
        <v>95</v>
      </c>
      <c r="E38" s="60" t="s">
        <v>95</v>
      </c>
    </row>
    <row r="39" spans="3:5" x14ac:dyDescent="0.25">
      <c r="C39" s="25" t="s">
        <v>68</v>
      </c>
      <c r="D39" s="69">
        <v>-0.16575258988421701</v>
      </c>
      <c r="E39" s="57">
        <v>0.7775746496039001</v>
      </c>
    </row>
    <row r="40" spans="3:5" x14ac:dyDescent="0.25">
      <c r="C40" s="25" t="s">
        <v>69</v>
      </c>
      <c r="D40" s="69">
        <v>-8.3948811700182802</v>
      </c>
      <c r="E40" s="57">
        <v>14.130408287629495</v>
      </c>
    </row>
    <row r="41" spans="3:5" x14ac:dyDescent="0.25">
      <c r="C41" s="25" t="s">
        <v>70</v>
      </c>
      <c r="D41" s="69">
        <v>-34.798293723339398</v>
      </c>
      <c r="E41" s="57">
        <v>41.233394271785492</v>
      </c>
    </row>
    <row r="42" spans="3:5" x14ac:dyDescent="0.25">
      <c r="C42" s="25" t="s">
        <v>71</v>
      </c>
      <c r="D42" s="69">
        <v>-31.453991468616699</v>
      </c>
      <c r="E42" s="57">
        <v>26.917733089579528</v>
      </c>
    </row>
    <row r="43" spans="3:5" x14ac:dyDescent="0.25">
      <c r="C43" s="25" t="s">
        <v>72</v>
      </c>
      <c r="D43" s="69">
        <v>-13.1261425959781</v>
      </c>
      <c r="E43" s="57">
        <v>9.3357708714198662</v>
      </c>
    </row>
    <row r="44" spans="3:5" x14ac:dyDescent="0.25">
      <c r="C44" s="25" t="s">
        <v>73</v>
      </c>
      <c r="D44" s="69">
        <v>-5.4820231566118203</v>
      </c>
      <c r="E44" s="57">
        <v>3.5880560633759906</v>
      </c>
    </row>
    <row r="45" spans="3:5" x14ac:dyDescent="0.25">
      <c r="C45" s="25" t="s">
        <v>74</v>
      </c>
      <c r="D45" s="69">
        <v>-2.4619134673979302</v>
      </c>
      <c r="E45" s="57">
        <v>1.7038391224862888</v>
      </c>
    </row>
    <row r="46" spans="3:5" x14ac:dyDescent="0.25">
      <c r="C46" s="25" t="s">
        <v>75</v>
      </c>
      <c r="D46" s="69">
        <v>-1.50639853747715</v>
      </c>
      <c r="E46" s="57">
        <v>1.089579524680073</v>
      </c>
    </row>
    <row r="47" spans="3:5" x14ac:dyDescent="0.25">
      <c r="C47" s="25" t="s">
        <v>76</v>
      </c>
      <c r="D47" s="69">
        <v>-1.05057891529555</v>
      </c>
      <c r="E47" s="57">
        <v>0.58500914076782451</v>
      </c>
    </row>
    <row r="48" spans="3:5" x14ac:dyDescent="0.25">
      <c r="C48" s="25" t="s">
        <v>77</v>
      </c>
      <c r="D48" s="69">
        <v>-1.56002437538087</v>
      </c>
      <c r="E48" s="57">
        <v>0.63863497867154173</v>
      </c>
    </row>
    <row r="60" spans="3:6" x14ac:dyDescent="0.25">
      <c r="C60" t="s">
        <v>150</v>
      </c>
      <c r="F60" t="s">
        <v>170</v>
      </c>
    </row>
    <row r="61" spans="3:6" x14ac:dyDescent="0.25">
      <c r="C61" t="s">
        <v>151</v>
      </c>
      <c r="D61" t="s">
        <v>152</v>
      </c>
    </row>
    <row r="62" spans="3:6" x14ac:dyDescent="0.25">
      <c r="C62" t="s">
        <v>153</v>
      </c>
      <c r="D62" t="s">
        <v>169</v>
      </c>
    </row>
    <row r="64" spans="3:6" x14ac:dyDescent="0.25">
      <c r="C64" t="s">
        <v>154</v>
      </c>
    </row>
    <row r="65" spans="3:5" x14ac:dyDescent="0.25">
      <c r="C65" t="s">
        <v>155</v>
      </c>
      <c r="D65" t="s">
        <v>156</v>
      </c>
    </row>
    <row r="66" spans="3:5" x14ac:dyDescent="0.25">
      <c r="C66" t="s">
        <v>157</v>
      </c>
    </row>
    <row r="67" spans="3:5" x14ac:dyDescent="0.25">
      <c r="C67" t="s">
        <v>158</v>
      </c>
    </row>
    <row r="68" spans="3:5" x14ac:dyDescent="0.25">
      <c r="C68" t="s">
        <v>159</v>
      </c>
      <c r="D68" t="s">
        <v>160</v>
      </c>
    </row>
    <row r="69" spans="3:5" x14ac:dyDescent="0.25">
      <c r="C69" t="s">
        <v>161</v>
      </c>
    </row>
    <row r="70" spans="3:5" x14ac:dyDescent="0.25">
      <c r="C70" t="s">
        <v>162</v>
      </c>
    </row>
    <row r="71" spans="3:5" x14ac:dyDescent="0.25">
      <c r="C71" t="s">
        <v>163</v>
      </c>
    </row>
    <row r="72" spans="3:5" x14ac:dyDescent="0.25">
      <c r="C72" t="s">
        <v>164</v>
      </c>
    </row>
    <row r="73" spans="3:5" x14ac:dyDescent="0.25">
      <c r="C73" t="s">
        <v>165</v>
      </c>
    </row>
    <row r="74" spans="3:5" x14ac:dyDescent="0.25">
      <c r="C74" t="s">
        <v>166</v>
      </c>
      <c r="D74" t="s">
        <v>167</v>
      </c>
      <c r="E74" t="s">
        <v>168</v>
      </c>
    </row>
  </sheetData>
  <mergeCells count="10">
    <mergeCell ref="A4:K4"/>
    <mergeCell ref="B30:H30"/>
    <mergeCell ref="B28:K29"/>
    <mergeCell ref="A6:A10"/>
    <mergeCell ref="C8:D8"/>
    <mergeCell ref="E8:F8"/>
    <mergeCell ref="C7:F7"/>
    <mergeCell ref="H7:K7"/>
    <mergeCell ref="H8:I8"/>
    <mergeCell ref="J8:K8"/>
  </mergeCells>
  <pageMargins left="0.59055118110236227" right="0.59055118110236227" top="0.59055118110236227" bottom="0.74803149606299213" header="0.31496062992125984" footer="0.31496062992125984"/>
  <pageSetup paperSize="9" scale="96" orientation="landscape" r:id="rId1"/>
  <rowBreaks count="1" manualBreakCount="1">
    <brk id="32" max="10" man="1"/>
  </rowBreaks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0B50-41B8-47BB-8C03-73E157CC8E62}">
  <dimension ref="A4:P30"/>
  <sheetViews>
    <sheetView zoomScaleNormal="100" workbookViewId="0">
      <selection activeCell="A4" sqref="A4:K4"/>
    </sheetView>
  </sheetViews>
  <sheetFormatPr defaultRowHeight="15" x14ac:dyDescent="0.25"/>
  <cols>
    <col min="2" max="2" width="6.7109375" customWidth="1"/>
    <col min="3" max="16" width="13.140625" customWidth="1"/>
  </cols>
  <sheetData>
    <row r="4" spans="1:16" ht="15.75" x14ac:dyDescent="0.25">
      <c r="A4" s="99" t="s">
        <v>96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6" ht="15.75" thickBot="1" x14ac:dyDescent="0.3"/>
    <row r="6" spans="1:16" ht="9" customHeight="1" x14ac:dyDescent="0.25">
      <c r="A6" s="58"/>
      <c r="B6" s="21"/>
      <c r="C6" s="20"/>
      <c r="D6" s="20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6" x14ac:dyDescent="0.25">
      <c r="A7" s="93" t="s">
        <v>81</v>
      </c>
      <c r="B7" s="93"/>
      <c r="C7" s="93" t="s">
        <v>79</v>
      </c>
      <c r="D7" s="103" t="s">
        <v>93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6" x14ac:dyDescent="0.25">
      <c r="A8" s="93"/>
      <c r="B8" s="93"/>
      <c r="C8" s="93"/>
      <c r="D8" s="74" t="s">
        <v>82</v>
      </c>
      <c r="E8" s="75" t="s">
        <v>67</v>
      </c>
      <c r="F8" s="75" t="s">
        <v>83</v>
      </c>
      <c r="G8" s="75" t="s">
        <v>84</v>
      </c>
      <c r="H8" s="75" t="s">
        <v>85</v>
      </c>
      <c r="I8" s="75" t="s">
        <v>86</v>
      </c>
      <c r="J8" s="75" t="s">
        <v>87</v>
      </c>
      <c r="K8" s="75" t="s">
        <v>88</v>
      </c>
      <c r="L8" s="75" t="s">
        <v>89</v>
      </c>
      <c r="M8" s="75" t="s">
        <v>90</v>
      </c>
      <c r="N8" s="75" t="s">
        <v>91</v>
      </c>
      <c r="O8" s="75" t="s">
        <v>92</v>
      </c>
    </row>
    <row r="9" spans="1:16" ht="9" customHeight="1" thickBot="1" x14ac:dyDescent="0.3">
      <c r="A9" s="59"/>
      <c r="B9" s="46"/>
      <c r="C9" s="46"/>
      <c r="D9" s="46"/>
      <c r="E9" s="46"/>
      <c r="F9" s="46"/>
      <c r="G9" s="49"/>
      <c r="H9" s="46"/>
      <c r="I9" s="46"/>
      <c r="J9" s="46"/>
      <c r="K9" s="46"/>
      <c r="L9" s="49"/>
      <c r="M9" s="49"/>
      <c r="N9" s="49"/>
      <c r="O9" s="49"/>
    </row>
    <row r="10" spans="1:16" ht="9" customHeight="1" thickTop="1" x14ac:dyDescent="0.25">
      <c r="A10" s="15"/>
      <c r="B10" s="15"/>
      <c r="C10" s="52"/>
      <c r="D10" s="5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15" customHeight="1" x14ac:dyDescent="0.25">
      <c r="A11" s="25" t="s">
        <v>79</v>
      </c>
      <c r="B11" s="15"/>
      <c r="C11" s="60">
        <f>SUM(C14:C24)</f>
        <v>41025</v>
      </c>
      <c r="D11" s="66">
        <f>SUM(E12:O12)</f>
        <v>100</v>
      </c>
      <c r="E11" s="60" t="s">
        <v>95</v>
      </c>
      <c r="F11" s="56">
        <f t="shared" ref="F11:O11" si="0">SUM(F14:F24)</f>
        <v>319</v>
      </c>
      <c r="G11" s="56">
        <f t="shared" si="0"/>
        <v>5797</v>
      </c>
      <c r="H11" s="56">
        <f t="shared" si="0"/>
        <v>16916</v>
      </c>
      <c r="I11" s="56">
        <f t="shared" si="0"/>
        <v>11043</v>
      </c>
      <c r="J11" s="56">
        <f t="shared" si="0"/>
        <v>3830</v>
      </c>
      <c r="K11" s="56">
        <f t="shared" si="0"/>
        <v>1472</v>
      </c>
      <c r="L11" s="56">
        <f t="shared" si="0"/>
        <v>699</v>
      </c>
      <c r="M11" s="56">
        <f t="shared" si="0"/>
        <v>447</v>
      </c>
      <c r="N11" s="56">
        <f t="shared" si="0"/>
        <v>240</v>
      </c>
      <c r="O11" s="56">
        <f t="shared" si="0"/>
        <v>262</v>
      </c>
    </row>
    <row r="12" spans="1:16" ht="15" customHeight="1" x14ac:dyDescent="0.25">
      <c r="A12" s="61" t="s">
        <v>82</v>
      </c>
      <c r="B12" s="15"/>
      <c r="C12" s="66">
        <f>SUM(D14:D24)</f>
        <v>100</v>
      </c>
      <c r="D12" s="62"/>
      <c r="E12" s="60" t="s">
        <v>95</v>
      </c>
      <c r="F12" s="72">
        <f t="shared" ref="F12:O12" si="1">(F11/$C$11)*100</f>
        <v>0.7775746496039001</v>
      </c>
      <c r="G12" s="72">
        <f t="shared" si="1"/>
        <v>14.130408287629495</v>
      </c>
      <c r="H12" s="72">
        <f t="shared" si="1"/>
        <v>41.233394271785492</v>
      </c>
      <c r="I12" s="72">
        <f t="shared" si="1"/>
        <v>26.917733089579528</v>
      </c>
      <c r="J12" s="72">
        <f t="shared" si="1"/>
        <v>9.3357708714198662</v>
      </c>
      <c r="K12" s="72">
        <f t="shared" si="1"/>
        <v>3.5880560633759906</v>
      </c>
      <c r="L12" s="72">
        <f t="shared" si="1"/>
        <v>1.7038391224862888</v>
      </c>
      <c r="M12" s="72">
        <f t="shared" si="1"/>
        <v>1.089579524680073</v>
      </c>
      <c r="N12" s="72">
        <f t="shared" si="1"/>
        <v>0.58500914076782451</v>
      </c>
      <c r="O12" s="72">
        <f t="shared" si="1"/>
        <v>0.63863497867154173</v>
      </c>
      <c r="P12" s="65"/>
    </row>
    <row r="13" spans="1:16" x14ac:dyDescent="0.25">
      <c r="A13" s="15"/>
      <c r="B13" s="15"/>
      <c r="C13" s="53"/>
      <c r="D13" s="54"/>
      <c r="E13" s="56"/>
      <c r="F13" s="57"/>
      <c r="G13" s="15"/>
      <c r="H13" s="56"/>
      <c r="I13" s="57"/>
      <c r="J13" s="56"/>
      <c r="K13" s="57"/>
      <c r="L13" s="15"/>
      <c r="M13" s="15"/>
      <c r="N13" s="15"/>
      <c r="O13" s="15"/>
    </row>
    <row r="14" spans="1:16" x14ac:dyDescent="0.25">
      <c r="A14" s="25" t="s">
        <v>67</v>
      </c>
      <c r="B14" s="25"/>
      <c r="C14" s="60" t="s">
        <v>95</v>
      </c>
      <c r="D14" s="60" t="s">
        <v>95</v>
      </c>
      <c r="E14" s="60" t="s">
        <v>95</v>
      </c>
      <c r="F14" s="60" t="s">
        <v>95</v>
      </c>
      <c r="G14" s="60" t="s">
        <v>95</v>
      </c>
      <c r="H14" s="60" t="s">
        <v>95</v>
      </c>
      <c r="I14" s="60" t="s">
        <v>95</v>
      </c>
      <c r="J14" s="60" t="s">
        <v>95</v>
      </c>
      <c r="K14" s="60" t="s">
        <v>95</v>
      </c>
      <c r="L14" s="60" t="s">
        <v>95</v>
      </c>
      <c r="M14" s="60" t="s">
        <v>95</v>
      </c>
      <c r="N14" s="60" t="s">
        <v>95</v>
      </c>
      <c r="O14" s="60" t="s">
        <v>95</v>
      </c>
    </row>
    <row r="15" spans="1:16" x14ac:dyDescent="0.25">
      <c r="A15" s="25" t="s">
        <v>68</v>
      </c>
      <c r="B15" s="25"/>
      <c r="C15" s="56">
        <v>68</v>
      </c>
      <c r="D15" s="67">
        <f t="shared" ref="D15:D24" si="2">(C15/$C$11)*100</f>
        <v>0.16575258988421696</v>
      </c>
      <c r="E15" s="60" t="s">
        <v>95</v>
      </c>
      <c r="F15" s="56">
        <v>30</v>
      </c>
      <c r="G15" s="56">
        <v>35</v>
      </c>
      <c r="H15" s="56">
        <v>2</v>
      </c>
      <c r="I15" s="56">
        <v>1</v>
      </c>
      <c r="J15" s="60" t="s">
        <v>95</v>
      </c>
      <c r="K15" s="60" t="s">
        <v>95</v>
      </c>
      <c r="L15" s="60" t="s">
        <v>95</v>
      </c>
      <c r="M15" s="60" t="s">
        <v>95</v>
      </c>
      <c r="N15" s="60" t="s">
        <v>95</v>
      </c>
      <c r="O15" s="60" t="s">
        <v>95</v>
      </c>
    </row>
    <row r="16" spans="1:16" x14ac:dyDescent="0.25">
      <c r="A16" s="25" t="s">
        <v>69</v>
      </c>
      <c r="B16" s="25"/>
      <c r="C16" s="56">
        <v>3444</v>
      </c>
      <c r="D16" s="67">
        <f t="shared" si="2"/>
        <v>8.3948811700182819</v>
      </c>
      <c r="E16" s="60" t="s">
        <v>95</v>
      </c>
      <c r="F16" s="56">
        <v>164</v>
      </c>
      <c r="G16" s="56">
        <v>2194</v>
      </c>
      <c r="H16" s="56">
        <v>896</v>
      </c>
      <c r="I16" s="56">
        <v>140</v>
      </c>
      <c r="J16" s="56">
        <v>36</v>
      </c>
      <c r="K16" s="56">
        <v>10</v>
      </c>
      <c r="L16" s="56">
        <v>2</v>
      </c>
      <c r="M16" s="60" t="s">
        <v>95</v>
      </c>
      <c r="N16" s="60" t="s">
        <v>95</v>
      </c>
      <c r="O16" s="56">
        <v>2</v>
      </c>
    </row>
    <row r="17" spans="1:15" x14ac:dyDescent="0.25">
      <c r="A17" s="25" t="s">
        <v>70</v>
      </c>
      <c r="B17" s="25"/>
      <c r="C17" s="56">
        <v>14276</v>
      </c>
      <c r="D17" s="67">
        <f t="shared" si="2"/>
        <v>34.798293723339427</v>
      </c>
      <c r="E17" s="60" t="s">
        <v>95</v>
      </c>
      <c r="F17" s="56">
        <v>67</v>
      </c>
      <c r="G17" s="56">
        <v>2526</v>
      </c>
      <c r="H17" s="56">
        <v>9292</v>
      </c>
      <c r="I17" s="56">
        <v>2053</v>
      </c>
      <c r="J17" s="56">
        <v>265</v>
      </c>
      <c r="K17" s="56">
        <v>47</v>
      </c>
      <c r="L17" s="56">
        <v>11</v>
      </c>
      <c r="M17" s="56">
        <v>13</v>
      </c>
      <c r="N17" s="60" t="s">
        <v>95</v>
      </c>
      <c r="O17" s="56">
        <v>2</v>
      </c>
    </row>
    <row r="18" spans="1:15" x14ac:dyDescent="0.25">
      <c r="A18" s="25" t="s">
        <v>71</v>
      </c>
      <c r="B18" s="25"/>
      <c r="C18" s="56">
        <v>12904</v>
      </c>
      <c r="D18" s="67">
        <f t="shared" si="2"/>
        <v>31.453991468616699</v>
      </c>
      <c r="E18" s="60" t="s">
        <v>95</v>
      </c>
      <c r="F18" s="56">
        <v>33</v>
      </c>
      <c r="G18" s="56">
        <v>731</v>
      </c>
      <c r="H18" s="56">
        <v>5206</v>
      </c>
      <c r="I18" s="56">
        <v>5843</v>
      </c>
      <c r="J18" s="56">
        <v>905</v>
      </c>
      <c r="K18" s="56">
        <v>137</v>
      </c>
      <c r="L18" s="56">
        <v>39</v>
      </c>
      <c r="M18" s="56">
        <v>6</v>
      </c>
      <c r="N18" s="56">
        <v>3</v>
      </c>
      <c r="O18" s="56">
        <v>1</v>
      </c>
    </row>
    <row r="19" spans="1:15" x14ac:dyDescent="0.25">
      <c r="A19" s="25" t="s">
        <v>72</v>
      </c>
      <c r="B19" s="25"/>
      <c r="C19" s="56">
        <v>5385</v>
      </c>
      <c r="D19" s="67">
        <f t="shared" si="2"/>
        <v>13.126142595978063</v>
      </c>
      <c r="E19" s="60" t="s">
        <v>95</v>
      </c>
      <c r="F19" s="56">
        <v>14</v>
      </c>
      <c r="G19" s="56">
        <v>201</v>
      </c>
      <c r="H19" s="56">
        <v>1066</v>
      </c>
      <c r="I19" s="56">
        <v>2191</v>
      </c>
      <c r="J19" s="56">
        <v>1506</v>
      </c>
      <c r="K19" s="56">
        <v>318</v>
      </c>
      <c r="L19" s="56">
        <v>66</v>
      </c>
      <c r="M19" s="56">
        <v>17</v>
      </c>
      <c r="N19" s="56">
        <v>4</v>
      </c>
      <c r="O19" s="56">
        <v>2</v>
      </c>
    </row>
    <row r="20" spans="1:15" x14ac:dyDescent="0.25">
      <c r="A20" s="25" t="s">
        <v>73</v>
      </c>
      <c r="B20" s="25"/>
      <c r="C20" s="56">
        <v>2249</v>
      </c>
      <c r="D20" s="67">
        <f t="shared" si="2"/>
        <v>5.482023156611822</v>
      </c>
      <c r="E20" s="60" t="s">
        <v>95</v>
      </c>
      <c r="F20" s="56">
        <v>6</v>
      </c>
      <c r="G20" s="56">
        <v>62</v>
      </c>
      <c r="H20" s="56">
        <v>275</v>
      </c>
      <c r="I20" s="56">
        <v>520</v>
      </c>
      <c r="J20" s="56">
        <v>724</v>
      </c>
      <c r="K20" s="56">
        <v>496</v>
      </c>
      <c r="L20" s="56">
        <v>120</v>
      </c>
      <c r="M20" s="56">
        <v>34</v>
      </c>
      <c r="N20" s="56">
        <v>9</v>
      </c>
      <c r="O20" s="56">
        <v>3</v>
      </c>
    </row>
    <row r="21" spans="1:15" x14ac:dyDescent="0.25">
      <c r="A21" s="25" t="s">
        <v>74</v>
      </c>
      <c r="B21" s="25"/>
      <c r="C21" s="56">
        <v>1010</v>
      </c>
      <c r="D21" s="67">
        <f t="shared" si="2"/>
        <v>2.4619134673979279</v>
      </c>
      <c r="E21" s="60" t="s">
        <v>95</v>
      </c>
      <c r="F21" s="56">
        <v>3</v>
      </c>
      <c r="G21" s="56">
        <v>20</v>
      </c>
      <c r="H21" s="56">
        <v>81</v>
      </c>
      <c r="I21" s="56">
        <v>171</v>
      </c>
      <c r="J21" s="56">
        <v>220</v>
      </c>
      <c r="K21" s="56">
        <v>235</v>
      </c>
      <c r="L21" s="56">
        <v>182</v>
      </c>
      <c r="M21" s="56">
        <v>75</v>
      </c>
      <c r="N21" s="56">
        <v>10</v>
      </c>
      <c r="O21" s="56">
        <v>13</v>
      </c>
    </row>
    <row r="22" spans="1:15" x14ac:dyDescent="0.25">
      <c r="A22" s="25" t="s">
        <v>75</v>
      </c>
      <c r="B22" s="25"/>
      <c r="C22" s="56">
        <v>618</v>
      </c>
      <c r="D22" s="67">
        <f t="shared" si="2"/>
        <v>1.5063985374771482</v>
      </c>
      <c r="E22" s="60" t="s">
        <v>95</v>
      </c>
      <c r="F22" s="60" t="s">
        <v>95</v>
      </c>
      <c r="G22" s="56">
        <v>8</v>
      </c>
      <c r="H22" s="56">
        <v>44</v>
      </c>
      <c r="I22" s="56">
        <v>67</v>
      </c>
      <c r="J22" s="56">
        <v>91</v>
      </c>
      <c r="K22" s="56">
        <v>112</v>
      </c>
      <c r="L22" s="56">
        <v>148</v>
      </c>
      <c r="M22" s="56">
        <v>104</v>
      </c>
      <c r="N22" s="56">
        <v>22</v>
      </c>
      <c r="O22" s="56">
        <v>22</v>
      </c>
    </row>
    <row r="23" spans="1:15" x14ac:dyDescent="0.25">
      <c r="A23" s="25" t="s">
        <v>76</v>
      </c>
      <c r="B23" s="25"/>
      <c r="C23" s="56">
        <v>431</v>
      </c>
      <c r="D23" s="67">
        <f t="shared" si="2"/>
        <v>1.0505789152955514</v>
      </c>
      <c r="E23" s="60" t="s">
        <v>95</v>
      </c>
      <c r="F23" s="60" t="s">
        <v>95</v>
      </c>
      <c r="G23" s="56">
        <v>11</v>
      </c>
      <c r="H23" s="56">
        <v>28</v>
      </c>
      <c r="I23" s="56">
        <v>33</v>
      </c>
      <c r="J23" s="56">
        <v>46</v>
      </c>
      <c r="K23" s="56">
        <v>60</v>
      </c>
      <c r="L23" s="56">
        <v>68</v>
      </c>
      <c r="M23" s="56">
        <v>86</v>
      </c>
      <c r="N23" s="56">
        <v>72</v>
      </c>
      <c r="O23" s="56">
        <v>27</v>
      </c>
    </row>
    <row r="24" spans="1:15" x14ac:dyDescent="0.25">
      <c r="A24" s="25" t="s">
        <v>77</v>
      </c>
      <c r="B24" s="25"/>
      <c r="C24" s="56">
        <v>640</v>
      </c>
      <c r="D24" s="67">
        <f t="shared" si="2"/>
        <v>1.5600243753808651</v>
      </c>
      <c r="E24" s="60" t="s">
        <v>95</v>
      </c>
      <c r="F24" s="56">
        <v>2</v>
      </c>
      <c r="G24" s="56">
        <v>9</v>
      </c>
      <c r="H24" s="56">
        <v>26</v>
      </c>
      <c r="I24" s="56">
        <v>24</v>
      </c>
      <c r="J24" s="56">
        <v>37</v>
      </c>
      <c r="K24" s="56">
        <v>57</v>
      </c>
      <c r="L24" s="56">
        <v>63</v>
      </c>
      <c r="M24" s="56">
        <v>112</v>
      </c>
      <c r="N24" s="56">
        <v>120</v>
      </c>
      <c r="O24" s="56">
        <v>190</v>
      </c>
    </row>
    <row r="25" spans="1:15" ht="9" customHeight="1" thickBot="1" x14ac:dyDescent="0.3">
      <c r="A25" s="45"/>
      <c r="B25" s="45"/>
      <c r="C25" s="45"/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9" customHeight="1" x14ac:dyDescent="0.25"/>
    <row r="27" spans="1:15" ht="12.75" customHeight="1" x14ac:dyDescent="0.25">
      <c r="A27" s="13" t="s">
        <v>4</v>
      </c>
      <c r="B27" s="90" t="s">
        <v>18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2.75" customHeight="1" x14ac:dyDescent="0.25">
      <c r="A28" s="1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.75" customHeight="1" x14ac:dyDescent="0.25">
      <c r="A29" s="15" t="s">
        <v>5</v>
      </c>
      <c r="B29" s="97" t="s">
        <v>62</v>
      </c>
      <c r="C29" s="97"/>
      <c r="D29" s="97"/>
      <c r="E29" s="97"/>
      <c r="F29" s="97"/>
      <c r="G29" s="97"/>
      <c r="H29" s="97"/>
    </row>
    <row r="30" spans="1:15" ht="12.75" customHeight="1" x14ac:dyDescent="0.25">
      <c r="B30" s="70" t="s">
        <v>94</v>
      </c>
    </row>
  </sheetData>
  <mergeCells count="6">
    <mergeCell ref="A4:K4"/>
    <mergeCell ref="B29:H29"/>
    <mergeCell ref="A7:B8"/>
    <mergeCell ref="C7:C8"/>
    <mergeCell ref="D7:O7"/>
    <mergeCell ref="B27:O28"/>
  </mergeCells>
  <pageMargins left="0.59055118110236227" right="0.59055118110236227" top="1.574803149606299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AE1F-3924-4482-A32A-6ED1FAE641FB}">
  <dimension ref="A4:P42"/>
  <sheetViews>
    <sheetView topLeftCell="A7" zoomScaleNormal="100" workbookViewId="0">
      <selection activeCell="D15" sqref="D15"/>
    </sheetView>
  </sheetViews>
  <sheetFormatPr defaultRowHeight="15" x14ac:dyDescent="0.25"/>
  <cols>
    <col min="2" max="2" width="11.7109375" customWidth="1"/>
    <col min="3" max="3" width="18.42578125" customWidth="1"/>
    <col min="4" max="16" width="13.140625" customWidth="1"/>
  </cols>
  <sheetData>
    <row r="4" spans="1:16" ht="15.75" x14ac:dyDescent="0.25">
      <c r="A4" s="99" t="s">
        <v>111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6" ht="15.75" thickBot="1" x14ac:dyDescent="0.3"/>
    <row r="6" spans="1:16" ht="9" customHeight="1" x14ac:dyDescent="0.25">
      <c r="A6" s="58"/>
      <c r="B6" s="21"/>
      <c r="C6" s="20"/>
      <c r="D6" s="20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6" x14ac:dyDescent="0.25">
      <c r="A7" s="93" t="s">
        <v>97</v>
      </c>
      <c r="B7" s="93"/>
      <c r="C7" s="93" t="s">
        <v>98</v>
      </c>
      <c r="D7" s="103" t="s">
        <v>99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6" x14ac:dyDescent="0.25">
      <c r="A8" s="93"/>
      <c r="B8" s="93"/>
      <c r="C8" s="93"/>
      <c r="D8" s="74" t="s">
        <v>82</v>
      </c>
      <c r="E8" s="75" t="s">
        <v>100</v>
      </c>
      <c r="F8" s="75" t="s">
        <v>102</v>
      </c>
      <c r="G8" s="75" t="s">
        <v>101</v>
      </c>
      <c r="H8" s="75" t="s">
        <v>105</v>
      </c>
      <c r="I8" s="75" t="s">
        <v>104</v>
      </c>
      <c r="J8" s="75" t="s">
        <v>107</v>
      </c>
      <c r="K8" s="75" t="s">
        <v>103</v>
      </c>
      <c r="L8" s="75" t="s">
        <v>106</v>
      </c>
      <c r="M8" s="75" t="s">
        <v>108</v>
      </c>
      <c r="N8" s="75" t="s">
        <v>109</v>
      </c>
      <c r="O8" s="75" t="s">
        <v>110</v>
      </c>
    </row>
    <row r="9" spans="1:16" ht="9" customHeight="1" thickBot="1" x14ac:dyDescent="0.3">
      <c r="A9" s="59"/>
      <c r="B9" s="46"/>
      <c r="C9" s="46"/>
      <c r="D9" s="46"/>
      <c r="E9" s="46"/>
      <c r="F9" s="46"/>
      <c r="G9" s="49"/>
      <c r="H9" s="46"/>
      <c r="I9" s="46"/>
      <c r="J9" s="46"/>
      <c r="K9" s="46"/>
      <c r="L9" s="49"/>
      <c r="M9" s="49"/>
      <c r="N9" s="49"/>
      <c r="O9" s="49"/>
    </row>
    <row r="10" spans="1:16" ht="9" customHeight="1" thickTop="1" x14ac:dyDescent="0.25">
      <c r="A10" s="15"/>
      <c r="B10" s="15"/>
      <c r="C10" s="52"/>
      <c r="D10" s="5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15" customHeight="1" x14ac:dyDescent="0.25">
      <c r="A11" s="25" t="s">
        <v>79</v>
      </c>
      <c r="B11" s="15"/>
      <c r="C11" s="60">
        <f>SUM(C14:C24)</f>
        <v>41025</v>
      </c>
      <c r="D11" s="66">
        <v>100</v>
      </c>
      <c r="E11" s="60">
        <f>SUM(E14:E24)</f>
        <v>40690</v>
      </c>
      <c r="F11" s="56">
        <f t="shared" ref="F11:O11" si="0">SUM(F14:F24)</f>
        <v>130</v>
      </c>
      <c r="G11" s="56">
        <f t="shared" si="0"/>
        <v>35</v>
      </c>
      <c r="H11" s="56">
        <f t="shared" si="0"/>
        <v>26</v>
      </c>
      <c r="I11" s="56">
        <f t="shared" si="0"/>
        <v>13</v>
      </c>
      <c r="J11" s="56">
        <f t="shared" si="0"/>
        <v>2</v>
      </c>
      <c r="K11" s="56">
        <f t="shared" si="0"/>
        <v>25</v>
      </c>
      <c r="L11" s="56">
        <f t="shared" si="0"/>
        <v>16</v>
      </c>
      <c r="M11" s="56">
        <f t="shared" si="0"/>
        <v>9</v>
      </c>
      <c r="N11" s="56">
        <f t="shared" si="0"/>
        <v>78</v>
      </c>
      <c r="O11" s="56">
        <f t="shared" si="0"/>
        <v>1</v>
      </c>
      <c r="P11" s="71"/>
    </row>
    <row r="12" spans="1:16" ht="15" customHeight="1" x14ac:dyDescent="0.25">
      <c r="A12" s="61" t="s">
        <v>82</v>
      </c>
      <c r="B12" s="15"/>
      <c r="C12" s="66">
        <f>SUM(D14:D24)</f>
        <v>100.00000000000001</v>
      </c>
      <c r="D12" s="62"/>
      <c r="E12" s="73">
        <f>(E11/C11)*100</f>
        <v>99.183424741011578</v>
      </c>
      <c r="F12" s="72">
        <f t="shared" ref="F12:N12" si="1">(F11/$C$11)*100</f>
        <v>0.31687995124923829</v>
      </c>
      <c r="G12" s="72">
        <f t="shared" si="1"/>
        <v>8.5313833028641081E-2</v>
      </c>
      <c r="H12" s="72">
        <f t="shared" si="1"/>
        <v>6.3375990249847663E-2</v>
      </c>
      <c r="I12" s="66" t="s">
        <v>113</v>
      </c>
      <c r="J12" s="66" t="s">
        <v>113</v>
      </c>
      <c r="K12" s="72">
        <f t="shared" si="1"/>
        <v>6.0938452163315053E-2</v>
      </c>
      <c r="L12" s="66" t="s">
        <v>113</v>
      </c>
      <c r="M12" s="66" t="s">
        <v>113</v>
      </c>
      <c r="N12" s="72">
        <f t="shared" si="1"/>
        <v>0.19012797074954296</v>
      </c>
      <c r="O12" s="66" t="s">
        <v>113</v>
      </c>
      <c r="P12" s="65"/>
    </row>
    <row r="13" spans="1:16" x14ac:dyDescent="0.25">
      <c r="A13" s="15"/>
      <c r="B13" s="15"/>
      <c r="C13" s="53"/>
      <c r="D13" s="54"/>
      <c r="E13" s="56"/>
      <c r="F13" s="57"/>
      <c r="G13" s="15"/>
      <c r="H13" s="56"/>
      <c r="I13" s="57"/>
      <c r="J13" s="56"/>
      <c r="K13" s="57"/>
      <c r="L13" s="15"/>
      <c r="M13" s="15"/>
      <c r="N13" s="15"/>
      <c r="O13" s="15"/>
    </row>
    <row r="14" spans="1:16" x14ac:dyDescent="0.25">
      <c r="A14" s="25" t="s">
        <v>100</v>
      </c>
      <c r="B14" s="25"/>
      <c r="C14" s="60">
        <f>SUM(E14:O14)</f>
        <v>38974</v>
      </c>
      <c r="D14" s="73">
        <f>(C14/C11)*100</f>
        <v>95.000609384521624</v>
      </c>
      <c r="E14" s="56">
        <v>38782</v>
      </c>
      <c r="F14" s="56">
        <v>48</v>
      </c>
      <c r="G14" s="60">
        <v>35</v>
      </c>
      <c r="H14" s="60">
        <v>3</v>
      </c>
      <c r="I14" s="60">
        <v>12</v>
      </c>
      <c r="J14" s="60">
        <v>2</v>
      </c>
      <c r="K14" s="60">
        <v>24</v>
      </c>
      <c r="L14" s="60">
        <v>16</v>
      </c>
      <c r="M14" s="60">
        <v>5</v>
      </c>
      <c r="N14" s="60">
        <v>47</v>
      </c>
      <c r="O14" s="60" t="s">
        <v>95</v>
      </c>
    </row>
    <row r="15" spans="1:16" x14ac:dyDescent="0.25">
      <c r="A15" s="25" t="s">
        <v>102</v>
      </c>
      <c r="B15" s="25"/>
      <c r="C15" s="60">
        <f t="shared" ref="C15:C24" si="2">SUM(E15:O15)</f>
        <v>603</v>
      </c>
      <c r="D15" s="67">
        <f>(C15/$C$11)*100</f>
        <v>1.4698354661791591</v>
      </c>
      <c r="E15" s="56">
        <v>523</v>
      </c>
      <c r="F15" s="56">
        <v>73</v>
      </c>
      <c r="G15" s="60" t="s">
        <v>95</v>
      </c>
      <c r="H15" s="60" t="s">
        <v>95</v>
      </c>
      <c r="I15" s="60" t="s">
        <v>95</v>
      </c>
      <c r="J15" s="60" t="s">
        <v>95</v>
      </c>
      <c r="K15" s="60" t="s">
        <v>95</v>
      </c>
      <c r="L15" s="60" t="s">
        <v>95</v>
      </c>
      <c r="M15" s="60">
        <v>2</v>
      </c>
      <c r="N15" s="60">
        <v>5</v>
      </c>
      <c r="O15" s="60" t="s">
        <v>95</v>
      </c>
    </row>
    <row r="16" spans="1:16" x14ac:dyDescent="0.25">
      <c r="A16" s="25" t="s">
        <v>101</v>
      </c>
      <c r="B16" s="25"/>
      <c r="C16" s="60">
        <f t="shared" si="2"/>
        <v>220</v>
      </c>
      <c r="D16" s="67">
        <f t="shared" ref="D16:D24" si="3">(C16/$C$11)*100</f>
        <v>0.53625837903717244</v>
      </c>
      <c r="E16" s="56">
        <v>220</v>
      </c>
      <c r="F16" s="60" t="s">
        <v>95</v>
      </c>
      <c r="G16" s="60" t="s">
        <v>95</v>
      </c>
      <c r="H16" s="60" t="s">
        <v>95</v>
      </c>
      <c r="I16" s="60" t="s">
        <v>95</v>
      </c>
      <c r="J16" s="60" t="s">
        <v>95</v>
      </c>
      <c r="K16" s="60" t="s">
        <v>95</v>
      </c>
      <c r="L16" s="60" t="s">
        <v>95</v>
      </c>
      <c r="M16" s="60" t="s">
        <v>95</v>
      </c>
      <c r="N16" s="60" t="s">
        <v>95</v>
      </c>
      <c r="O16" s="60" t="s">
        <v>95</v>
      </c>
    </row>
    <row r="17" spans="1:15" x14ac:dyDescent="0.25">
      <c r="A17" s="25" t="s">
        <v>105</v>
      </c>
      <c r="B17" s="25"/>
      <c r="C17" s="60">
        <f t="shared" si="2"/>
        <v>347</v>
      </c>
      <c r="D17" s="67">
        <f t="shared" si="3"/>
        <v>0.84582571602681289</v>
      </c>
      <c r="E17" s="56">
        <v>322</v>
      </c>
      <c r="F17" s="60" t="s">
        <v>95</v>
      </c>
      <c r="G17" s="60" t="s">
        <v>95</v>
      </c>
      <c r="H17" s="56">
        <v>22</v>
      </c>
      <c r="I17" s="60" t="s">
        <v>95</v>
      </c>
      <c r="J17" s="60" t="s">
        <v>95</v>
      </c>
      <c r="K17" s="60" t="s">
        <v>95</v>
      </c>
      <c r="L17" s="60" t="s">
        <v>95</v>
      </c>
      <c r="M17" s="60" t="s">
        <v>95</v>
      </c>
      <c r="N17" s="60">
        <v>3</v>
      </c>
      <c r="O17" s="60" t="s">
        <v>95</v>
      </c>
    </row>
    <row r="18" spans="1:15" x14ac:dyDescent="0.25">
      <c r="A18" s="25" t="s">
        <v>104</v>
      </c>
      <c r="B18" s="25"/>
      <c r="C18" s="60">
        <f t="shared" si="2"/>
        <v>53</v>
      </c>
      <c r="D18" s="67">
        <f t="shared" si="3"/>
        <v>0.1291895185862279</v>
      </c>
      <c r="E18" s="56">
        <v>52</v>
      </c>
      <c r="F18" s="60" t="s">
        <v>95</v>
      </c>
      <c r="G18" s="60" t="s">
        <v>95</v>
      </c>
      <c r="H18" s="60" t="s">
        <v>95</v>
      </c>
      <c r="I18" s="60" t="s">
        <v>95</v>
      </c>
      <c r="J18" s="60" t="s">
        <v>95</v>
      </c>
      <c r="K18" s="60" t="s">
        <v>95</v>
      </c>
      <c r="L18" s="60" t="s">
        <v>95</v>
      </c>
      <c r="M18" s="56">
        <v>1</v>
      </c>
      <c r="N18" s="60" t="s">
        <v>95</v>
      </c>
      <c r="O18" s="60" t="s">
        <v>95</v>
      </c>
    </row>
    <row r="19" spans="1:15" x14ac:dyDescent="0.25">
      <c r="A19" s="25" t="s">
        <v>107</v>
      </c>
      <c r="B19" s="25"/>
      <c r="C19" s="60">
        <f t="shared" si="2"/>
        <v>57</v>
      </c>
      <c r="D19" s="67">
        <f t="shared" si="3"/>
        <v>0.13893967093235832</v>
      </c>
      <c r="E19" s="56">
        <v>56</v>
      </c>
      <c r="F19" s="60" t="s">
        <v>95</v>
      </c>
      <c r="G19" s="60" t="s">
        <v>95</v>
      </c>
      <c r="H19" s="56">
        <v>1</v>
      </c>
      <c r="I19" s="60" t="s">
        <v>95</v>
      </c>
      <c r="J19" s="60" t="s">
        <v>95</v>
      </c>
      <c r="K19" s="60" t="s">
        <v>95</v>
      </c>
      <c r="L19" s="60" t="s">
        <v>95</v>
      </c>
      <c r="M19" s="60" t="s">
        <v>95</v>
      </c>
      <c r="N19" s="60" t="s">
        <v>95</v>
      </c>
      <c r="O19" s="60" t="s">
        <v>95</v>
      </c>
    </row>
    <row r="20" spans="1:15" x14ac:dyDescent="0.25">
      <c r="A20" s="25" t="s">
        <v>103</v>
      </c>
      <c r="B20" s="25"/>
      <c r="C20" s="60">
        <f t="shared" si="2"/>
        <v>44</v>
      </c>
      <c r="D20" s="67">
        <f t="shared" si="3"/>
        <v>0.1072516758074345</v>
      </c>
      <c r="E20" s="56">
        <v>44</v>
      </c>
      <c r="F20" s="60" t="s">
        <v>95</v>
      </c>
      <c r="G20" s="60" t="s">
        <v>95</v>
      </c>
      <c r="H20" s="60" t="s">
        <v>95</v>
      </c>
      <c r="I20" s="60" t="s">
        <v>95</v>
      </c>
      <c r="J20" s="60" t="s">
        <v>95</v>
      </c>
      <c r="K20" s="60" t="s">
        <v>95</v>
      </c>
      <c r="L20" s="60" t="s">
        <v>95</v>
      </c>
      <c r="M20" s="60" t="s">
        <v>95</v>
      </c>
      <c r="N20" s="60" t="s">
        <v>95</v>
      </c>
      <c r="O20" s="60" t="s">
        <v>95</v>
      </c>
    </row>
    <row r="21" spans="1:15" x14ac:dyDescent="0.25">
      <c r="A21" s="25" t="s">
        <v>106</v>
      </c>
      <c r="B21" s="25"/>
      <c r="C21" s="60">
        <f t="shared" si="2"/>
        <v>89</v>
      </c>
      <c r="D21" s="67">
        <f t="shared" si="3"/>
        <v>0.21694088970140157</v>
      </c>
      <c r="E21" s="56">
        <v>88</v>
      </c>
      <c r="F21" s="56">
        <v>1</v>
      </c>
      <c r="G21" s="60" t="s">
        <v>95</v>
      </c>
      <c r="H21" s="60" t="s">
        <v>95</v>
      </c>
      <c r="I21" s="60" t="s">
        <v>95</v>
      </c>
      <c r="J21" s="60" t="s">
        <v>95</v>
      </c>
      <c r="K21" s="60" t="s">
        <v>95</v>
      </c>
      <c r="L21" s="60" t="s">
        <v>95</v>
      </c>
      <c r="M21" s="60" t="s">
        <v>95</v>
      </c>
      <c r="N21" s="60" t="s">
        <v>95</v>
      </c>
      <c r="O21" s="60" t="s">
        <v>95</v>
      </c>
    </row>
    <row r="22" spans="1:15" x14ac:dyDescent="0.25">
      <c r="A22" s="25" t="s">
        <v>108</v>
      </c>
      <c r="B22" s="25"/>
      <c r="C22" s="60">
        <f t="shared" si="2"/>
        <v>32</v>
      </c>
      <c r="D22" s="67">
        <f t="shared" si="3"/>
        <v>7.8001218769043271E-2</v>
      </c>
      <c r="E22" s="56">
        <v>30</v>
      </c>
      <c r="F22" s="60">
        <v>1</v>
      </c>
      <c r="G22" s="60" t="s">
        <v>95</v>
      </c>
      <c r="H22" s="60" t="s">
        <v>95</v>
      </c>
      <c r="I22" s="56">
        <v>1</v>
      </c>
      <c r="J22" s="60" t="s">
        <v>95</v>
      </c>
      <c r="K22" s="60" t="s">
        <v>95</v>
      </c>
      <c r="L22" s="60" t="s">
        <v>95</v>
      </c>
      <c r="M22" s="60" t="s">
        <v>95</v>
      </c>
      <c r="N22" s="60" t="s">
        <v>95</v>
      </c>
      <c r="O22" s="60" t="s">
        <v>95</v>
      </c>
    </row>
    <row r="23" spans="1:15" x14ac:dyDescent="0.25">
      <c r="A23" s="25" t="s">
        <v>109</v>
      </c>
      <c r="B23" s="25"/>
      <c r="C23" s="60">
        <f t="shared" si="2"/>
        <v>599</v>
      </c>
      <c r="D23" s="67">
        <f t="shared" si="3"/>
        <v>1.4600853138330288</v>
      </c>
      <c r="E23" s="60">
        <v>568</v>
      </c>
      <c r="F23" s="60">
        <v>6</v>
      </c>
      <c r="G23" s="60" t="s">
        <v>95</v>
      </c>
      <c r="H23" s="60" t="s">
        <v>95</v>
      </c>
      <c r="I23" s="60" t="s">
        <v>95</v>
      </c>
      <c r="J23" s="60" t="s">
        <v>95</v>
      </c>
      <c r="K23" s="56">
        <v>1</v>
      </c>
      <c r="L23" s="60" t="s">
        <v>95</v>
      </c>
      <c r="M23" s="56">
        <v>1</v>
      </c>
      <c r="N23" s="56">
        <v>23</v>
      </c>
      <c r="O23" s="60" t="s">
        <v>95</v>
      </c>
    </row>
    <row r="24" spans="1:15" x14ac:dyDescent="0.25">
      <c r="A24" s="25" t="s">
        <v>110</v>
      </c>
      <c r="B24" s="25"/>
      <c r="C24" s="60">
        <f t="shared" si="2"/>
        <v>7</v>
      </c>
      <c r="D24" s="67">
        <f t="shared" si="3"/>
        <v>1.7062766605728214E-2</v>
      </c>
      <c r="E24" s="60">
        <v>5</v>
      </c>
      <c r="F24" s="56">
        <v>1</v>
      </c>
      <c r="G24" s="60" t="s">
        <v>95</v>
      </c>
      <c r="H24" s="60" t="s">
        <v>95</v>
      </c>
      <c r="I24" s="60" t="s">
        <v>95</v>
      </c>
      <c r="J24" s="60" t="s">
        <v>95</v>
      </c>
      <c r="K24" s="60" t="s">
        <v>95</v>
      </c>
      <c r="L24" s="60" t="s">
        <v>95</v>
      </c>
      <c r="M24" s="60" t="s">
        <v>95</v>
      </c>
      <c r="N24" s="60" t="s">
        <v>95</v>
      </c>
      <c r="O24" s="56">
        <v>1</v>
      </c>
    </row>
    <row r="25" spans="1:15" ht="9" customHeight="1" thickBot="1" x14ac:dyDescent="0.3">
      <c r="A25" s="45"/>
      <c r="B25" s="45"/>
      <c r="C25" s="45"/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9" customHeight="1" x14ac:dyDescent="0.25"/>
    <row r="27" spans="1:15" ht="12.75" customHeight="1" x14ac:dyDescent="0.25">
      <c r="A27" s="13" t="s">
        <v>4</v>
      </c>
      <c r="B27" s="90" t="s">
        <v>18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2.75" customHeight="1" x14ac:dyDescent="0.25">
      <c r="A28" s="1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3.5" customHeight="1" x14ac:dyDescent="0.25">
      <c r="A29" s="15" t="s">
        <v>5</v>
      </c>
      <c r="B29" s="97" t="s">
        <v>62</v>
      </c>
      <c r="C29" s="97"/>
      <c r="D29" s="97"/>
      <c r="E29" s="97"/>
      <c r="F29" s="97"/>
      <c r="G29" s="97"/>
      <c r="H29" s="97"/>
    </row>
    <row r="30" spans="1:15" ht="13.5" customHeight="1" x14ac:dyDescent="0.25">
      <c r="A30" s="15"/>
      <c r="B30" s="104" t="s">
        <v>112</v>
      </c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5" ht="13.5" customHeight="1" x14ac:dyDescent="0.25">
      <c r="B31" s="70" t="s">
        <v>94</v>
      </c>
    </row>
    <row r="38" spans="3:4" x14ac:dyDescent="0.25">
      <c r="C38" t="s">
        <v>144</v>
      </c>
      <c r="D38" s="71">
        <f>SUM(F15:O24)</f>
        <v>143</v>
      </c>
    </row>
    <row r="39" spans="3:4" x14ac:dyDescent="0.25">
      <c r="C39" t="s">
        <v>142</v>
      </c>
      <c r="D39">
        <v>38782</v>
      </c>
    </row>
    <row r="40" spans="3:4" x14ac:dyDescent="0.25">
      <c r="C40" t="s">
        <v>143</v>
      </c>
      <c r="D40">
        <v>2095</v>
      </c>
    </row>
    <row r="41" spans="3:4" x14ac:dyDescent="0.25">
      <c r="C41" t="s">
        <v>145</v>
      </c>
      <c r="D41">
        <v>5</v>
      </c>
    </row>
    <row r="42" spans="3:4" x14ac:dyDescent="0.25">
      <c r="D42" s="71">
        <f>SUM(D38:D41)</f>
        <v>41025</v>
      </c>
    </row>
  </sheetData>
  <mergeCells count="7">
    <mergeCell ref="B29:H29"/>
    <mergeCell ref="B30:K30"/>
    <mergeCell ref="B27:O28"/>
    <mergeCell ref="A4:K4"/>
    <mergeCell ref="A7:B8"/>
    <mergeCell ref="C7:C8"/>
    <mergeCell ref="D7:O7"/>
  </mergeCells>
  <phoneticPr fontId="6" type="noConversion"/>
  <pageMargins left="0.70866141732283472" right="0.70866141732283472" top="1.5354330708661419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214B-FA6F-4223-B2D4-C7316FA0FF34}">
  <dimension ref="A4:I47"/>
  <sheetViews>
    <sheetView zoomScaleNormal="100" workbookViewId="0">
      <selection activeCell="M55" sqref="M55"/>
    </sheetView>
  </sheetViews>
  <sheetFormatPr defaultRowHeight="15" x14ac:dyDescent="0.25"/>
  <cols>
    <col min="2" max="2" width="11.7109375" customWidth="1"/>
    <col min="3" max="5" width="13.140625" customWidth="1"/>
    <col min="6" max="6" width="5.28515625" customWidth="1"/>
    <col min="7" max="10" width="13.140625" customWidth="1"/>
  </cols>
  <sheetData>
    <row r="4" spans="1:9" ht="31.5" customHeight="1" x14ac:dyDescent="0.25">
      <c r="A4" s="105" t="s">
        <v>146</v>
      </c>
      <c r="B4" s="105"/>
      <c r="C4" s="105"/>
      <c r="D4" s="105"/>
      <c r="E4" s="105"/>
      <c r="F4" s="105"/>
      <c r="G4" s="105"/>
      <c r="H4" s="105"/>
      <c r="I4" s="105"/>
    </row>
    <row r="5" spans="1:9" ht="15.75" thickBot="1" x14ac:dyDescent="0.3"/>
    <row r="6" spans="1:9" ht="9" customHeight="1" x14ac:dyDescent="0.25">
      <c r="A6" s="58"/>
      <c r="B6" s="21"/>
      <c r="C6" s="20"/>
      <c r="D6" s="47"/>
      <c r="E6" s="47"/>
      <c r="F6" s="47"/>
      <c r="G6" s="47"/>
      <c r="H6" s="47"/>
      <c r="I6" s="47"/>
    </row>
    <row r="7" spans="1:9" x14ac:dyDescent="0.25">
      <c r="A7" s="95" t="s">
        <v>114</v>
      </c>
      <c r="B7" s="95"/>
      <c r="C7" s="93" t="s">
        <v>0</v>
      </c>
      <c r="D7" s="93"/>
      <c r="E7" s="93"/>
      <c r="F7" s="23"/>
      <c r="G7" s="93" t="s">
        <v>41</v>
      </c>
      <c r="H7" s="93"/>
      <c r="I7" s="93"/>
    </row>
    <row r="8" spans="1:9" x14ac:dyDescent="0.25">
      <c r="A8" s="95"/>
      <c r="B8" s="95"/>
      <c r="C8" s="64" t="s">
        <v>115</v>
      </c>
      <c r="D8" s="64" t="s">
        <v>20</v>
      </c>
      <c r="E8" s="64" t="s">
        <v>21</v>
      </c>
      <c r="F8" s="23"/>
      <c r="G8" s="64" t="s">
        <v>115</v>
      </c>
      <c r="H8" s="64" t="s">
        <v>20</v>
      </c>
      <c r="I8" s="64" t="s">
        <v>21</v>
      </c>
    </row>
    <row r="9" spans="1:9" ht="9" customHeight="1" thickBot="1" x14ac:dyDescent="0.3">
      <c r="A9" s="59"/>
      <c r="B9" s="46"/>
      <c r="C9" s="46"/>
      <c r="D9" s="46"/>
      <c r="E9" s="46"/>
      <c r="F9" s="46"/>
      <c r="G9" s="49"/>
      <c r="H9" s="46"/>
      <c r="I9" s="46"/>
    </row>
    <row r="10" spans="1:9" ht="9" customHeight="1" thickTop="1" x14ac:dyDescent="0.25">
      <c r="A10" s="15"/>
      <c r="B10" s="15"/>
      <c r="C10" s="52"/>
      <c r="D10" s="15"/>
      <c r="E10" s="15"/>
      <c r="F10" s="15"/>
      <c r="G10" s="15"/>
      <c r="H10" s="15"/>
      <c r="I10" s="15"/>
    </row>
    <row r="11" spans="1:9" x14ac:dyDescent="0.25">
      <c r="A11" s="25" t="s">
        <v>49</v>
      </c>
      <c r="B11" s="25"/>
      <c r="C11" s="60">
        <f>SUM(D11:E11)</f>
        <v>2095</v>
      </c>
      <c r="D11" s="15">
        <f>SUM(D12:D20)</f>
        <v>1903</v>
      </c>
      <c r="E11" s="15">
        <f>SUM(E12:E20)</f>
        <v>192</v>
      </c>
      <c r="F11" s="15"/>
      <c r="G11" s="76">
        <f>SUM(G12:G20)</f>
        <v>100</v>
      </c>
      <c r="H11" s="76">
        <f>SUM(H12:H20)</f>
        <v>100</v>
      </c>
      <c r="I11" s="76">
        <f>SUM(I12:I20)</f>
        <v>100</v>
      </c>
    </row>
    <row r="12" spans="1:9" x14ac:dyDescent="0.25">
      <c r="A12" s="25" t="s">
        <v>102</v>
      </c>
      <c r="B12" s="25"/>
      <c r="C12" s="60">
        <f t="shared" ref="C12:C20" si="0">SUM(D12:E12)</f>
        <v>571</v>
      </c>
      <c r="D12" s="15">
        <v>523</v>
      </c>
      <c r="E12" s="15">
        <v>48</v>
      </c>
      <c r="F12" s="15"/>
      <c r="G12" s="76">
        <f>(C12/$C$11)*100</f>
        <v>27.255369928400953</v>
      </c>
      <c r="H12" s="76">
        <f>(D12/$D$11)*100</f>
        <v>27.482921702574881</v>
      </c>
      <c r="I12" s="76">
        <f>(E12/$E$11)*100</f>
        <v>25</v>
      </c>
    </row>
    <row r="13" spans="1:9" x14ac:dyDescent="0.25">
      <c r="A13" s="25" t="s">
        <v>101</v>
      </c>
      <c r="B13" s="25"/>
      <c r="C13" s="60">
        <f t="shared" si="0"/>
        <v>255</v>
      </c>
      <c r="D13" s="15">
        <v>220</v>
      </c>
      <c r="E13" s="52">
        <v>35</v>
      </c>
      <c r="F13" s="52"/>
      <c r="G13" s="76">
        <f t="shared" ref="G13:G19" si="1">(C13/$C$11)*100</f>
        <v>12.17183770883055</v>
      </c>
      <c r="H13" s="76">
        <f t="shared" ref="H13:H20" si="2">(D13/$D$11)*100</f>
        <v>11.560693641618498</v>
      </c>
      <c r="I13" s="76">
        <f t="shared" ref="I13:I20" si="3">(E13/$E$11)*100</f>
        <v>18.229166666666664</v>
      </c>
    </row>
    <row r="14" spans="1:9" x14ac:dyDescent="0.25">
      <c r="A14" s="25" t="s">
        <v>105</v>
      </c>
      <c r="B14" s="25"/>
      <c r="C14" s="60">
        <f t="shared" si="0"/>
        <v>325</v>
      </c>
      <c r="D14" s="15">
        <v>322</v>
      </c>
      <c r="E14" s="52">
        <v>3</v>
      </c>
      <c r="F14" s="52"/>
      <c r="G14" s="76">
        <f t="shared" si="1"/>
        <v>15.513126491646778</v>
      </c>
      <c r="H14" s="76">
        <f t="shared" si="2"/>
        <v>16.920651602732526</v>
      </c>
      <c r="I14" s="76">
        <f t="shared" si="3"/>
        <v>1.5625</v>
      </c>
    </row>
    <row r="15" spans="1:9" x14ac:dyDescent="0.25">
      <c r="A15" s="25" t="s">
        <v>104</v>
      </c>
      <c r="B15" s="25"/>
      <c r="C15" s="60">
        <f t="shared" si="0"/>
        <v>64</v>
      </c>
      <c r="D15" s="15">
        <v>52</v>
      </c>
      <c r="E15" s="52">
        <v>12</v>
      </c>
      <c r="F15" s="52"/>
      <c r="G15" s="76">
        <f t="shared" si="1"/>
        <v>3.0548926014319808</v>
      </c>
      <c r="H15" s="76">
        <f t="shared" si="2"/>
        <v>2.7325275880189173</v>
      </c>
      <c r="I15" s="76">
        <f t="shared" si="3"/>
        <v>6.25</v>
      </c>
    </row>
    <row r="16" spans="1:9" x14ac:dyDescent="0.25">
      <c r="A16" s="25" t="s">
        <v>107</v>
      </c>
      <c r="B16" s="25"/>
      <c r="C16" s="60">
        <f t="shared" si="0"/>
        <v>58</v>
      </c>
      <c r="D16" s="15">
        <v>56</v>
      </c>
      <c r="E16" s="52">
        <v>2</v>
      </c>
      <c r="F16" s="52"/>
      <c r="G16" s="76">
        <f t="shared" si="1"/>
        <v>2.7684964200477329</v>
      </c>
      <c r="H16" s="76">
        <f t="shared" si="2"/>
        <v>2.9427220178665268</v>
      </c>
      <c r="I16" s="76">
        <f t="shared" si="3"/>
        <v>1.0416666666666665</v>
      </c>
    </row>
    <row r="17" spans="1:9" x14ac:dyDescent="0.25">
      <c r="A17" s="25" t="s">
        <v>103</v>
      </c>
      <c r="B17" s="25"/>
      <c r="C17" s="60">
        <f t="shared" si="0"/>
        <v>68</v>
      </c>
      <c r="D17" s="15">
        <v>44</v>
      </c>
      <c r="E17" s="52">
        <v>24</v>
      </c>
      <c r="F17" s="52"/>
      <c r="G17" s="76">
        <f t="shared" si="1"/>
        <v>3.2458233890214796</v>
      </c>
      <c r="H17" s="76">
        <f t="shared" si="2"/>
        <v>2.3121387283236992</v>
      </c>
      <c r="I17" s="76">
        <f t="shared" si="3"/>
        <v>12.5</v>
      </c>
    </row>
    <row r="18" spans="1:9" x14ac:dyDescent="0.25">
      <c r="A18" s="25" t="s">
        <v>106</v>
      </c>
      <c r="B18" s="25"/>
      <c r="C18" s="60">
        <f t="shared" si="0"/>
        <v>104</v>
      </c>
      <c r="D18" s="15">
        <v>88</v>
      </c>
      <c r="E18" s="15">
        <v>16</v>
      </c>
      <c r="F18" s="15"/>
      <c r="G18" s="76">
        <f t="shared" si="1"/>
        <v>4.964200477326969</v>
      </c>
      <c r="H18" s="76">
        <f t="shared" si="2"/>
        <v>4.6242774566473983</v>
      </c>
      <c r="I18" s="76">
        <f t="shared" si="3"/>
        <v>8.3333333333333321</v>
      </c>
    </row>
    <row r="19" spans="1:9" x14ac:dyDescent="0.25">
      <c r="A19" s="25" t="s">
        <v>108</v>
      </c>
      <c r="B19" s="25"/>
      <c r="C19" s="60">
        <f t="shared" si="0"/>
        <v>35</v>
      </c>
      <c r="D19" s="15">
        <v>30</v>
      </c>
      <c r="E19" s="60">
        <v>5</v>
      </c>
      <c r="F19" s="60"/>
      <c r="G19" s="76">
        <f t="shared" si="1"/>
        <v>1.6706443914081146</v>
      </c>
      <c r="H19" s="76">
        <f t="shared" si="2"/>
        <v>1.5764582238570677</v>
      </c>
      <c r="I19" s="76">
        <f t="shared" si="3"/>
        <v>2.604166666666667</v>
      </c>
    </row>
    <row r="20" spans="1:9" x14ac:dyDescent="0.25">
      <c r="A20" s="25" t="s">
        <v>109</v>
      </c>
      <c r="B20" s="25"/>
      <c r="C20" s="60">
        <f t="shared" si="0"/>
        <v>615</v>
      </c>
      <c r="D20" s="60">
        <v>568</v>
      </c>
      <c r="E20" s="60">
        <v>47</v>
      </c>
      <c r="F20" s="60"/>
      <c r="G20" s="76">
        <f>(C20/$C$11)*100</f>
        <v>29.355608591885442</v>
      </c>
      <c r="H20" s="76">
        <f t="shared" si="2"/>
        <v>29.847609038360485</v>
      </c>
      <c r="I20" s="76">
        <f t="shared" si="3"/>
        <v>24.479166666666664</v>
      </c>
    </row>
    <row r="21" spans="1:9" ht="9" customHeight="1" thickBot="1" x14ac:dyDescent="0.3">
      <c r="A21" s="45"/>
      <c r="B21" s="45"/>
      <c r="C21" s="45"/>
      <c r="D21" s="55"/>
      <c r="E21" s="55"/>
      <c r="F21" s="55"/>
      <c r="G21" s="55"/>
      <c r="H21" s="55"/>
      <c r="I21" s="55"/>
    </row>
    <row r="22" spans="1:9" ht="9" customHeight="1" x14ac:dyDescent="0.25"/>
    <row r="23" spans="1:9" ht="12.75" customHeight="1" x14ac:dyDescent="0.25">
      <c r="A23" s="13" t="s">
        <v>4</v>
      </c>
      <c r="B23" s="90" t="s">
        <v>18</v>
      </c>
      <c r="C23" s="90"/>
      <c r="D23" s="90"/>
      <c r="E23" s="90"/>
      <c r="F23" s="90"/>
      <c r="G23" s="90"/>
      <c r="H23" s="90"/>
      <c r="I23" s="90"/>
    </row>
    <row r="24" spans="1:9" ht="12.75" customHeight="1" x14ac:dyDescent="0.25">
      <c r="A24" s="15"/>
      <c r="B24" s="90"/>
      <c r="C24" s="90"/>
      <c r="D24" s="90"/>
      <c r="E24" s="90"/>
      <c r="F24" s="90"/>
      <c r="G24" s="90"/>
      <c r="H24" s="90"/>
      <c r="I24" s="90"/>
    </row>
    <row r="25" spans="1:9" ht="12.75" customHeight="1" x14ac:dyDescent="0.25">
      <c r="A25" s="15"/>
      <c r="B25" s="90"/>
      <c r="C25" s="90"/>
      <c r="D25" s="90"/>
      <c r="E25" s="90"/>
      <c r="F25" s="90"/>
      <c r="G25" s="90"/>
      <c r="H25" s="90"/>
      <c r="I25" s="90"/>
    </row>
    <row r="26" spans="1:9" ht="12.75" customHeight="1" x14ac:dyDescent="0.25">
      <c r="A26" s="15" t="s">
        <v>5</v>
      </c>
      <c r="B26" s="97" t="s">
        <v>62</v>
      </c>
      <c r="C26" s="97"/>
      <c r="D26" s="97"/>
      <c r="E26" s="97"/>
      <c r="F26" s="97"/>
      <c r="G26" s="97"/>
      <c r="H26" s="97"/>
    </row>
    <row r="27" spans="1:9" ht="12.75" customHeight="1" x14ac:dyDescent="0.25">
      <c r="A27" s="15"/>
      <c r="B27" s="104"/>
      <c r="C27" s="104"/>
      <c r="D27" s="104"/>
      <c r="E27" s="104"/>
      <c r="F27" s="104"/>
      <c r="G27" s="104"/>
      <c r="H27" s="104"/>
      <c r="I27" s="104"/>
    </row>
    <row r="28" spans="1:9" ht="12.75" customHeight="1" x14ac:dyDescent="0.25">
      <c r="B28" s="70"/>
    </row>
    <row r="32" spans="1:9" x14ac:dyDescent="0.25">
      <c r="B32" t="s">
        <v>20</v>
      </c>
      <c r="C32" s="77">
        <f>SUM(C33:C38)</f>
        <v>100</v>
      </c>
    </row>
    <row r="33" spans="1:4" x14ac:dyDescent="0.25">
      <c r="A33">
        <v>6</v>
      </c>
      <c r="B33" t="s">
        <v>102</v>
      </c>
      <c r="C33" s="77">
        <f>H12</f>
        <v>27.482921702574881</v>
      </c>
      <c r="D33" s="77"/>
    </row>
    <row r="34" spans="1:4" x14ac:dyDescent="0.25">
      <c r="A34">
        <v>5</v>
      </c>
      <c r="B34" t="s">
        <v>105</v>
      </c>
      <c r="C34" s="77">
        <f>H14</f>
        <v>16.920651602732526</v>
      </c>
    </row>
    <row r="35" spans="1:4" x14ac:dyDescent="0.25">
      <c r="A35">
        <v>4</v>
      </c>
      <c r="B35" t="s">
        <v>101</v>
      </c>
      <c r="C35" s="77">
        <f>H13</f>
        <v>11.560693641618498</v>
      </c>
    </row>
    <row r="36" spans="1:4" x14ac:dyDescent="0.25">
      <c r="A36">
        <v>3</v>
      </c>
      <c r="B36" t="s">
        <v>106</v>
      </c>
      <c r="C36" s="77">
        <f>H18</f>
        <v>4.6242774566473983</v>
      </c>
    </row>
    <row r="37" spans="1:4" x14ac:dyDescent="0.25">
      <c r="A37">
        <v>2</v>
      </c>
      <c r="B37" t="s">
        <v>107</v>
      </c>
      <c r="C37" s="77">
        <f>H16</f>
        <v>2.9427220178665268</v>
      </c>
    </row>
    <row r="38" spans="1:4" x14ac:dyDescent="0.25">
      <c r="A38">
        <v>1</v>
      </c>
      <c r="B38" t="s">
        <v>133</v>
      </c>
      <c r="C38" s="77">
        <f>SUM(H15,H17,H19,H20)</f>
        <v>36.468733578560169</v>
      </c>
    </row>
    <row r="39" spans="1:4" x14ac:dyDescent="0.25">
      <c r="C39" s="77"/>
    </row>
    <row r="41" spans="1:4" x14ac:dyDescent="0.25">
      <c r="B41" t="s">
        <v>21</v>
      </c>
      <c r="C41" s="77">
        <f>SUM(C42:C47)</f>
        <v>100</v>
      </c>
    </row>
    <row r="42" spans="1:4" x14ac:dyDescent="0.25">
      <c r="A42">
        <v>6</v>
      </c>
      <c r="B42" t="s">
        <v>102</v>
      </c>
      <c r="C42" s="77">
        <f>I12</f>
        <v>25</v>
      </c>
    </row>
    <row r="43" spans="1:4" x14ac:dyDescent="0.25">
      <c r="A43">
        <v>5</v>
      </c>
      <c r="B43" t="s">
        <v>101</v>
      </c>
      <c r="C43" s="77">
        <f>I13</f>
        <v>18.229166666666664</v>
      </c>
    </row>
    <row r="44" spans="1:4" x14ac:dyDescent="0.25">
      <c r="A44">
        <v>4</v>
      </c>
      <c r="B44" t="s">
        <v>103</v>
      </c>
      <c r="C44" s="77">
        <f>I17</f>
        <v>12.5</v>
      </c>
    </row>
    <row r="45" spans="1:4" x14ac:dyDescent="0.25">
      <c r="A45">
        <v>3</v>
      </c>
      <c r="B45" t="s">
        <v>106</v>
      </c>
      <c r="C45" s="77">
        <f>I18</f>
        <v>8.3333333333333321</v>
      </c>
    </row>
    <row r="46" spans="1:4" x14ac:dyDescent="0.25">
      <c r="A46">
        <v>2</v>
      </c>
      <c r="B46" t="s">
        <v>104</v>
      </c>
      <c r="C46" s="77">
        <f>I15</f>
        <v>6.25</v>
      </c>
    </row>
    <row r="47" spans="1:4" x14ac:dyDescent="0.25">
      <c r="A47">
        <v>1</v>
      </c>
      <c r="B47" t="s">
        <v>133</v>
      </c>
      <c r="C47" s="77">
        <f>SUM(I20,I19,I16,I14)</f>
        <v>29.6875</v>
      </c>
    </row>
  </sheetData>
  <sortState xmlns:xlrd2="http://schemas.microsoft.com/office/spreadsheetml/2017/richdata2" ref="A42:C47">
    <sortCondition descending="1" ref="A42:A47"/>
  </sortState>
  <mergeCells count="7">
    <mergeCell ref="B27:I27"/>
    <mergeCell ref="C7:E7"/>
    <mergeCell ref="G7:I7"/>
    <mergeCell ref="B23:I25"/>
    <mergeCell ref="A4:I4"/>
    <mergeCell ref="A7:B8"/>
    <mergeCell ref="B26:H26"/>
  </mergeCells>
  <pageMargins left="0.98425196850393704" right="0.59055118110236227" top="0.59055118110236227" bottom="0.74803149606299213" header="0.31496062992125984" footer="0.31496062992125984"/>
  <pageSetup paperSize="9" scale="115" orientation="landscape" r:id="rId1"/>
  <rowBreaks count="1" manualBreakCount="1">
    <brk id="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EDCF-22E3-4A0E-A107-469D4A7612D7}">
  <dimension ref="A4:H34"/>
  <sheetViews>
    <sheetView zoomScaleNormal="100" workbookViewId="0">
      <selection activeCell="J14" sqref="J14"/>
    </sheetView>
  </sheetViews>
  <sheetFormatPr defaultRowHeight="15" x14ac:dyDescent="0.25"/>
  <cols>
    <col min="2" max="2" width="20.85546875" customWidth="1"/>
    <col min="3" max="4" width="15.42578125" customWidth="1"/>
    <col min="5" max="5" width="6" customWidth="1"/>
    <col min="6" max="7" width="15.42578125" customWidth="1"/>
    <col min="8" max="9" width="13.140625" customWidth="1"/>
  </cols>
  <sheetData>
    <row r="4" spans="1:8" ht="31.5" customHeight="1" x14ac:dyDescent="0.25">
      <c r="A4" s="105" t="s">
        <v>148</v>
      </c>
      <c r="B4" s="105"/>
      <c r="C4" s="105"/>
      <c r="D4" s="105"/>
      <c r="E4" s="105"/>
      <c r="F4" s="105"/>
      <c r="G4" s="105"/>
      <c r="H4" s="79"/>
    </row>
    <row r="5" spans="1:8" ht="15.75" thickBot="1" x14ac:dyDescent="0.3"/>
    <row r="6" spans="1:8" ht="9" customHeight="1" x14ac:dyDescent="0.25">
      <c r="A6" s="58"/>
      <c r="B6" s="21"/>
      <c r="C6" s="47"/>
      <c r="D6" s="47"/>
      <c r="E6" s="47"/>
      <c r="F6" s="47"/>
      <c r="G6" s="47"/>
    </row>
    <row r="7" spans="1:8" x14ac:dyDescent="0.25">
      <c r="A7" s="95" t="s">
        <v>116</v>
      </c>
      <c r="B7" s="95"/>
      <c r="C7" s="106">
        <v>2021</v>
      </c>
      <c r="D7" s="106"/>
      <c r="E7" s="23"/>
      <c r="F7" s="106">
        <v>2020</v>
      </c>
      <c r="G7" s="106"/>
    </row>
    <row r="8" spans="1:8" x14ac:dyDescent="0.25">
      <c r="A8" s="95"/>
      <c r="B8" s="95"/>
      <c r="C8" s="64" t="s">
        <v>0</v>
      </c>
      <c r="D8" s="64" t="s">
        <v>41</v>
      </c>
      <c r="E8" s="23"/>
      <c r="F8" s="64" t="s">
        <v>0</v>
      </c>
      <c r="G8" s="64" t="s">
        <v>41</v>
      </c>
    </row>
    <row r="9" spans="1:8" ht="9" customHeight="1" thickBot="1" x14ac:dyDescent="0.3">
      <c r="A9" s="59"/>
      <c r="B9" s="46"/>
      <c r="C9" s="46"/>
      <c r="D9" s="46"/>
      <c r="E9" s="46"/>
      <c r="F9" s="49"/>
      <c r="G9" s="46"/>
    </row>
    <row r="10" spans="1:8" ht="9" customHeight="1" thickTop="1" x14ac:dyDescent="0.25">
      <c r="A10" s="15"/>
      <c r="B10" s="15"/>
      <c r="C10" s="15"/>
      <c r="D10" s="15"/>
      <c r="E10" s="15"/>
      <c r="F10" s="15"/>
      <c r="G10" s="15"/>
    </row>
    <row r="11" spans="1:8" x14ac:dyDescent="0.25">
      <c r="A11" s="25" t="s">
        <v>49</v>
      </c>
      <c r="B11" s="25"/>
      <c r="C11" s="56">
        <f>SUM(C12:C16)</f>
        <v>41025</v>
      </c>
      <c r="D11" s="57">
        <f>SUM(D12:D16)</f>
        <v>100</v>
      </c>
      <c r="E11" s="15"/>
      <c r="F11" s="60">
        <f>SUM(F12:F16)</f>
        <v>32689</v>
      </c>
      <c r="G11" s="76">
        <f>SUM(G12:G16)</f>
        <v>100</v>
      </c>
    </row>
    <row r="12" spans="1:8" x14ac:dyDescent="0.25">
      <c r="A12" s="25" t="s">
        <v>117</v>
      </c>
      <c r="B12" s="25"/>
      <c r="C12" s="56">
        <v>6982</v>
      </c>
      <c r="D12" s="57">
        <f>(C12/$C$11)*100</f>
        <v>17.01889092017063</v>
      </c>
      <c r="E12" s="15"/>
      <c r="F12" s="56">
        <v>5365</v>
      </c>
      <c r="G12" s="76">
        <f>(F12/$F$11)*100</f>
        <v>16.412248768698952</v>
      </c>
    </row>
    <row r="13" spans="1:8" x14ac:dyDescent="0.25">
      <c r="A13" s="25" t="s">
        <v>118</v>
      </c>
      <c r="B13" s="25"/>
      <c r="C13" s="56">
        <v>6990</v>
      </c>
      <c r="D13" s="57">
        <f t="shared" ref="D13:D16" si="0">(C13/$C$11)*100</f>
        <v>17.038391224862888</v>
      </c>
      <c r="E13" s="52"/>
      <c r="F13" s="56">
        <v>14105</v>
      </c>
      <c r="G13" s="76">
        <f t="shared" ref="G13:G16" si="1">(F13/$F$11)*100</f>
        <v>43.149071553121843</v>
      </c>
    </row>
    <row r="14" spans="1:8" x14ac:dyDescent="0.25">
      <c r="A14" s="25" t="s">
        <v>119</v>
      </c>
      <c r="B14" s="25"/>
      <c r="C14" s="56">
        <v>411</v>
      </c>
      <c r="D14" s="57">
        <f t="shared" si="0"/>
        <v>1.0018281535648994</v>
      </c>
      <c r="E14" s="52"/>
      <c r="F14" s="56">
        <v>291</v>
      </c>
      <c r="G14" s="76">
        <f t="shared" si="1"/>
        <v>0.89020771513353114</v>
      </c>
    </row>
    <row r="15" spans="1:8" x14ac:dyDescent="0.25">
      <c r="A15" s="25" t="s">
        <v>120</v>
      </c>
      <c r="B15" s="25"/>
      <c r="C15" s="60" t="s">
        <v>95</v>
      </c>
      <c r="D15" s="60" t="s">
        <v>95</v>
      </c>
      <c r="E15" s="52"/>
      <c r="F15" s="60" t="s">
        <v>95</v>
      </c>
      <c r="G15" s="60" t="s">
        <v>95</v>
      </c>
    </row>
    <row r="16" spans="1:8" x14ac:dyDescent="0.25">
      <c r="A16" s="25" t="s">
        <v>121</v>
      </c>
      <c r="B16" s="25"/>
      <c r="C16" s="56">
        <v>26642</v>
      </c>
      <c r="D16" s="57">
        <f t="shared" si="0"/>
        <v>64.940889701401588</v>
      </c>
      <c r="E16" s="52"/>
      <c r="F16" s="56">
        <v>12928</v>
      </c>
      <c r="G16" s="76">
        <f t="shared" si="1"/>
        <v>39.548471963045671</v>
      </c>
    </row>
    <row r="17" spans="1:8" ht="9" customHeight="1" thickBot="1" x14ac:dyDescent="0.3">
      <c r="A17" s="45"/>
      <c r="B17" s="45"/>
      <c r="C17" s="55"/>
      <c r="D17" s="55"/>
      <c r="E17" s="55"/>
      <c r="F17" s="55"/>
      <c r="G17" s="55"/>
    </row>
    <row r="18" spans="1:8" ht="9" customHeight="1" x14ac:dyDescent="0.25"/>
    <row r="19" spans="1:8" ht="12.75" customHeight="1" x14ac:dyDescent="0.25">
      <c r="A19" s="13" t="s">
        <v>4</v>
      </c>
      <c r="B19" s="90" t="s">
        <v>18</v>
      </c>
      <c r="C19" s="90"/>
      <c r="D19" s="90"/>
      <c r="E19" s="90"/>
      <c r="F19" s="90"/>
      <c r="G19" s="90"/>
      <c r="H19" s="35"/>
    </row>
    <row r="20" spans="1:8" ht="12.75" customHeight="1" x14ac:dyDescent="0.25">
      <c r="A20" s="15"/>
      <c r="B20" s="90"/>
      <c r="C20" s="90"/>
      <c r="D20" s="90"/>
      <c r="E20" s="90"/>
      <c r="F20" s="90"/>
      <c r="G20" s="90"/>
      <c r="H20" s="35"/>
    </row>
    <row r="21" spans="1:8" ht="12.75" customHeight="1" x14ac:dyDescent="0.25">
      <c r="A21" s="15"/>
      <c r="B21" s="90"/>
      <c r="C21" s="90"/>
      <c r="D21" s="90"/>
      <c r="E21" s="90"/>
      <c r="F21" s="90"/>
      <c r="G21" s="90"/>
      <c r="H21" s="35"/>
    </row>
    <row r="22" spans="1:8" ht="12.75" customHeight="1" x14ac:dyDescent="0.25">
      <c r="A22" s="15" t="s">
        <v>5</v>
      </c>
      <c r="B22" s="97" t="s">
        <v>62</v>
      </c>
      <c r="C22" s="97"/>
      <c r="D22" s="97"/>
      <c r="E22" s="97"/>
      <c r="F22" s="97"/>
      <c r="G22" s="97"/>
    </row>
    <row r="23" spans="1:8" ht="12.75" customHeight="1" x14ac:dyDescent="0.25">
      <c r="A23" s="15"/>
      <c r="B23" s="104" t="s">
        <v>94</v>
      </c>
      <c r="C23" s="104"/>
      <c r="D23" s="104"/>
      <c r="E23" s="104"/>
      <c r="F23" s="104"/>
      <c r="G23" s="104"/>
      <c r="H23" s="104"/>
    </row>
    <row r="24" spans="1:8" ht="12.75" customHeight="1" x14ac:dyDescent="0.25">
      <c r="B24" s="70"/>
    </row>
    <row r="29" spans="1:8" x14ac:dyDescent="0.25">
      <c r="C29">
        <v>2020</v>
      </c>
      <c r="D29">
        <v>2021</v>
      </c>
    </row>
    <row r="30" spans="1:8" x14ac:dyDescent="0.25">
      <c r="B30" s="25" t="s">
        <v>119</v>
      </c>
      <c r="C30" s="71">
        <f>F14</f>
        <v>291</v>
      </c>
      <c r="D30" s="71">
        <f>C14</f>
        <v>411</v>
      </c>
    </row>
    <row r="31" spans="1:8" x14ac:dyDescent="0.25">
      <c r="B31" s="25" t="s">
        <v>117</v>
      </c>
      <c r="C31" s="71">
        <f>F12</f>
        <v>5365</v>
      </c>
      <c r="D31" s="71">
        <f>C12</f>
        <v>6982</v>
      </c>
    </row>
    <row r="32" spans="1:8" x14ac:dyDescent="0.25">
      <c r="B32" s="25" t="s">
        <v>118</v>
      </c>
      <c r="C32" s="71">
        <f>F13</f>
        <v>14105</v>
      </c>
      <c r="D32" s="71">
        <f>C13</f>
        <v>6990</v>
      </c>
    </row>
    <row r="33" spans="2:4" x14ac:dyDescent="0.25">
      <c r="B33" s="25" t="s">
        <v>121</v>
      </c>
      <c r="C33" s="71">
        <f>F16</f>
        <v>12928</v>
      </c>
      <c r="D33" s="71">
        <f>SUM(C16)</f>
        <v>26642</v>
      </c>
    </row>
    <row r="34" spans="2:4" x14ac:dyDescent="0.25">
      <c r="C34" s="71">
        <f>SUM(C30:C33)</f>
        <v>32689</v>
      </c>
      <c r="D34" s="71">
        <f>SUM(D30:D33)</f>
        <v>41025</v>
      </c>
    </row>
  </sheetData>
  <mergeCells count="7">
    <mergeCell ref="A4:G4"/>
    <mergeCell ref="B23:H23"/>
    <mergeCell ref="C7:D7"/>
    <mergeCell ref="F7:G7"/>
    <mergeCell ref="B19:G21"/>
    <mergeCell ref="A7:B8"/>
    <mergeCell ref="B22:G22"/>
  </mergeCells>
  <pageMargins left="1.1023622047244095" right="0.70866141732283472" top="0.74803149606299213" bottom="0.74803149606299213" header="0.31496062992125984" footer="0.31496062992125984"/>
  <pageSetup paperSize="9" scale="120" orientation="landscape" r:id="rId1"/>
  <rowBreaks count="1" manualBreakCount="1">
    <brk id="24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0858-554E-41A6-9928-467DD2D0E65C}">
  <dimension ref="A4:K59"/>
  <sheetViews>
    <sheetView zoomScaleNormal="100" workbookViewId="0">
      <selection activeCell="A4" sqref="A4:H4"/>
    </sheetView>
  </sheetViews>
  <sheetFormatPr defaultRowHeight="15" x14ac:dyDescent="0.25"/>
  <cols>
    <col min="2" max="2" width="29.28515625" customWidth="1"/>
    <col min="3" max="8" width="15.5703125" customWidth="1"/>
    <col min="9" max="10" width="15.42578125" customWidth="1"/>
    <col min="11" max="12" width="13.140625" customWidth="1"/>
  </cols>
  <sheetData>
    <row r="4" spans="1:11" ht="34.5" customHeight="1" x14ac:dyDescent="0.25">
      <c r="A4" s="91" t="s">
        <v>149</v>
      </c>
      <c r="B4" s="91"/>
      <c r="C4" s="91"/>
      <c r="D4" s="91"/>
      <c r="E4" s="91"/>
      <c r="F4" s="91"/>
      <c r="G4" s="91"/>
      <c r="H4" s="91"/>
      <c r="I4" s="79"/>
      <c r="J4" s="79"/>
      <c r="K4" s="79"/>
    </row>
    <row r="5" spans="1:11" ht="15.75" thickBot="1" x14ac:dyDescent="0.3"/>
    <row r="6" spans="1:11" ht="9" customHeight="1" x14ac:dyDescent="0.25">
      <c r="A6" s="58"/>
      <c r="B6" s="21"/>
      <c r="C6" s="82"/>
      <c r="D6" s="80"/>
      <c r="E6" s="47"/>
      <c r="F6" s="47"/>
      <c r="G6" s="47"/>
      <c r="H6" s="47"/>
    </row>
    <row r="7" spans="1:11" x14ac:dyDescent="0.25">
      <c r="A7" s="95" t="s">
        <v>137</v>
      </c>
      <c r="B7" s="95"/>
      <c r="C7" s="106" t="s">
        <v>49</v>
      </c>
      <c r="D7" s="106"/>
      <c r="E7" s="106" t="s">
        <v>138</v>
      </c>
      <c r="F7" s="106"/>
      <c r="G7" s="106"/>
      <c r="H7" s="106"/>
    </row>
    <row r="8" spans="1:11" x14ac:dyDescent="0.25">
      <c r="A8" s="95"/>
      <c r="B8" s="95"/>
      <c r="C8" s="64" t="s">
        <v>0</v>
      </c>
      <c r="D8" s="64" t="s">
        <v>141</v>
      </c>
      <c r="E8" s="64" t="s">
        <v>139</v>
      </c>
      <c r="F8" s="23" t="s">
        <v>141</v>
      </c>
      <c r="G8" s="64" t="s">
        <v>140</v>
      </c>
      <c r="H8" s="23" t="s">
        <v>141</v>
      </c>
    </row>
    <row r="9" spans="1:11" ht="9" customHeight="1" thickBot="1" x14ac:dyDescent="0.3">
      <c r="A9" s="59"/>
      <c r="B9" s="46"/>
      <c r="C9" s="83"/>
      <c r="D9" s="81"/>
      <c r="E9" s="49"/>
      <c r="F9" s="49"/>
      <c r="G9" s="49"/>
      <c r="H9" s="46"/>
    </row>
    <row r="10" spans="1:11" ht="9" customHeight="1" thickTop="1" x14ac:dyDescent="0.25">
      <c r="A10" s="15"/>
      <c r="B10" s="15"/>
      <c r="C10" s="15"/>
      <c r="D10" s="15"/>
      <c r="E10" s="15"/>
      <c r="F10" s="15"/>
      <c r="G10" s="15"/>
      <c r="H10" s="15"/>
    </row>
    <row r="11" spans="1:11" x14ac:dyDescent="0.25">
      <c r="A11" s="15" t="s">
        <v>23</v>
      </c>
      <c r="B11" s="25"/>
      <c r="C11" s="84">
        <f>SUM(C12:C28)</f>
        <v>41025</v>
      </c>
      <c r="D11" s="85">
        <f>SUM(D12:D28)</f>
        <v>100.00000000000001</v>
      </c>
      <c r="E11" s="56">
        <f>SUM(E12:E28)</f>
        <v>39364</v>
      </c>
      <c r="F11" s="86">
        <f>(E11/C11)*100</f>
        <v>95.951249238269341</v>
      </c>
      <c r="G11" s="84">
        <f>SUM(G12:G28)</f>
        <v>1661</v>
      </c>
      <c r="H11" s="77">
        <f>(G11/C11)*100</f>
        <v>4.048750761730652</v>
      </c>
    </row>
    <row r="12" spans="1:11" x14ac:dyDescent="0.25">
      <c r="A12" s="15" t="s">
        <v>24</v>
      </c>
      <c r="B12" s="25"/>
      <c r="C12" s="84">
        <v>3780</v>
      </c>
      <c r="D12" s="85">
        <f>(C12/$C$11)*100</f>
        <v>9.2138939670932363</v>
      </c>
      <c r="E12" s="56">
        <v>3653</v>
      </c>
      <c r="F12" s="86">
        <f>(E12/C12)*100</f>
        <v>96.640211640211632</v>
      </c>
      <c r="G12" s="84">
        <v>127</v>
      </c>
      <c r="H12" s="77">
        <f t="shared" ref="H12:H28" si="0">(G12/C12)*100</f>
        <v>3.35978835978836</v>
      </c>
    </row>
    <row r="13" spans="1:11" x14ac:dyDescent="0.25">
      <c r="A13" s="15" t="s">
        <v>25</v>
      </c>
      <c r="B13" s="25"/>
      <c r="C13" s="84">
        <v>1813</v>
      </c>
      <c r="D13" s="85">
        <f t="shared" ref="D13:D28" si="1">(C13/$C$11)*100</f>
        <v>4.419256550883607</v>
      </c>
      <c r="E13" s="56">
        <v>1745</v>
      </c>
      <c r="F13" s="86">
        <f t="shared" ref="F13:F28" si="2">(E13/C13)*100</f>
        <v>96.249310535024819</v>
      </c>
      <c r="G13" s="84">
        <v>68</v>
      </c>
      <c r="H13" s="77">
        <f t="shared" si="0"/>
        <v>3.7506894649751792</v>
      </c>
    </row>
    <row r="14" spans="1:11" x14ac:dyDescent="0.25">
      <c r="A14" s="15" t="s">
        <v>26</v>
      </c>
      <c r="B14" s="25"/>
      <c r="C14" s="84">
        <v>1729</v>
      </c>
      <c r="D14" s="85">
        <f t="shared" si="1"/>
        <v>4.2145033516148693</v>
      </c>
      <c r="E14" s="56">
        <v>1716</v>
      </c>
      <c r="F14" s="86">
        <f t="shared" si="2"/>
        <v>99.248120300751879</v>
      </c>
      <c r="G14" s="84">
        <v>13</v>
      </c>
      <c r="H14" s="77">
        <f t="shared" si="0"/>
        <v>0.75187969924812026</v>
      </c>
    </row>
    <row r="15" spans="1:11" x14ac:dyDescent="0.25">
      <c r="A15" s="15" t="s">
        <v>27</v>
      </c>
      <c r="B15" s="25"/>
      <c r="C15" s="84">
        <v>557</v>
      </c>
      <c r="D15" s="85">
        <f t="shared" si="1"/>
        <v>1.3577087141986595</v>
      </c>
      <c r="E15" s="56">
        <v>542</v>
      </c>
      <c r="F15" s="86">
        <f t="shared" si="2"/>
        <v>97.307001795332141</v>
      </c>
      <c r="G15" s="84">
        <v>15</v>
      </c>
      <c r="H15" s="77">
        <f t="shared" si="0"/>
        <v>2.6929982046678633</v>
      </c>
    </row>
    <row r="16" spans="1:11" x14ac:dyDescent="0.25">
      <c r="A16" s="15" t="s">
        <v>28</v>
      </c>
      <c r="B16" s="25"/>
      <c r="C16" s="84">
        <v>893</v>
      </c>
      <c r="D16" s="85">
        <f t="shared" si="1"/>
        <v>2.1767215112736138</v>
      </c>
      <c r="E16" s="56">
        <v>879</v>
      </c>
      <c r="F16" s="86">
        <f t="shared" si="2"/>
        <v>98.432250839865617</v>
      </c>
      <c r="G16" s="84">
        <v>14</v>
      </c>
      <c r="H16" s="77">
        <f t="shared" si="0"/>
        <v>1.5677491601343785</v>
      </c>
    </row>
    <row r="17" spans="1:11" x14ac:dyDescent="0.25">
      <c r="A17" s="15" t="s">
        <v>29</v>
      </c>
      <c r="B17" s="25"/>
      <c r="C17" s="84">
        <v>7899</v>
      </c>
      <c r="D17" s="85">
        <f t="shared" si="1"/>
        <v>19.254113345521024</v>
      </c>
      <c r="E17" s="56">
        <v>7860</v>
      </c>
      <c r="F17" s="86">
        <f t="shared" si="2"/>
        <v>99.506266616027347</v>
      </c>
      <c r="G17" s="84">
        <v>39</v>
      </c>
      <c r="H17" s="77">
        <f t="shared" si="0"/>
        <v>0.49373338397265476</v>
      </c>
    </row>
    <row r="18" spans="1:11" x14ac:dyDescent="0.25">
      <c r="A18" s="15" t="s">
        <v>30</v>
      </c>
      <c r="B18" s="25"/>
      <c r="C18" s="84">
        <v>1460</v>
      </c>
      <c r="D18" s="85">
        <f t="shared" si="1"/>
        <v>3.5588056063375992</v>
      </c>
      <c r="E18" s="56">
        <v>1424</v>
      </c>
      <c r="F18" s="86">
        <f t="shared" si="2"/>
        <v>97.534246575342465</v>
      </c>
      <c r="G18" s="84">
        <v>36</v>
      </c>
      <c r="H18" s="77">
        <f t="shared" si="0"/>
        <v>2.4657534246575343</v>
      </c>
    </row>
    <row r="19" spans="1:11" x14ac:dyDescent="0.25">
      <c r="A19" s="15" t="s">
        <v>31</v>
      </c>
      <c r="B19" s="25"/>
      <c r="C19" s="84">
        <v>1340</v>
      </c>
      <c r="D19" s="85">
        <f t="shared" si="1"/>
        <v>3.2663010359536866</v>
      </c>
      <c r="E19" s="56">
        <v>1333</v>
      </c>
      <c r="F19" s="86">
        <f t="shared" si="2"/>
        <v>99.477611940298502</v>
      </c>
      <c r="G19" s="84">
        <v>7</v>
      </c>
      <c r="H19" s="77">
        <f t="shared" si="0"/>
        <v>0.5223880597014926</v>
      </c>
    </row>
    <row r="20" spans="1:11" x14ac:dyDescent="0.25">
      <c r="A20" s="15" t="s">
        <v>32</v>
      </c>
      <c r="B20" s="25"/>
      <c r="C20" s="84">
        <v>223</v>
      </c>
      <c r="D20" s="85">
        <f t="shared" si="1"/>
        <v>0.54357099329677028</v>
      </c>
      <c r="E20" s="56">
        <v>218</v>
      </c>
      <c r="F20" s="86">
        <f t="shared" si="2"/>
        <v>97.757847533632287</v>
      </c>
      <c r="G20" s="84">
        <v>5</v>
      </c>
      <c r="H20" s="77">
        <f t="shared" si="0"/>
        <v>2.2421524663677128</v>
      </c>
    </row>
    <row r="21" spans="1:11" x14ac:dyDescent="0.25">
      <c r="A21" s="15" t="s">
        <v>33</v>
      </c>
      <c r="B21" s="25"/>
      <c r="C21" s="84">
        <v>1370</v>
      </c>
      <c r="D21" s="85">
        <f t="shared" si="1"/>
        <v>3.339427178549665</v>
      </c>
      <c r="E21" s="56">
        <v>1304</v>
      </c>
      <c r="F21" s="86">
        <f t="shared" si="2"/>
        <v>95.182481751824824</v>
      </c>
      <c r="G21" s="84">
        <v>66</v>
      </c>
      <c r="H21" s="77">
        <f t="shared" si="0"/>
        <v>4.8175182481751824</v>
      </c>
    </row>
    <row r="22" spans="1:11" x14ac:dyDescent="0.25">
      <c r="A22" s="15" t="s">
        <v>34</v>
      </c>
      <c r="B22" s="25"/>
      <c r="C22" s="84">
        <v>1652</v>
      </c>
      <c r="D22" s="85">
        <f t="shared" si="1"/>
        <v>4.0268129189518591</v>
      </c>
      <c r="E22" s="56">
        <v>1639</v>
      </c>
      <c r="F22" s="86">
        <f t="shared" si="2"/>
        <v>99.213075060532688</v>
      </c>
      <c r="G22" s="84">
        <v>13</v>
      </c>
      <c r="H22" s="77">
        <f t="shared" si="0"/>
        <v>0.78692493946731246</v>
      </c>
    </row>
    <row r="23" spans="1:11" x14ac:dyDescent="0.25">
      <c r="A23" s="15" t="s">
        <v>35</v>
      </c>
      <c r="B23" s="25"/>
      <c r="C23" s="84">
        <v>1513</v>
      </c>
      <c r="D23" s="85">
        <f t="shared" si="1"/>
        <v>3.6879951249238272</v>
      </c>
      <c r="E23" s="56">
        <v>1491</v>
      </c>
      <c r="F23" s="86">
        <f t="shared" si="2"/>
        <v>98.545935228023794</v>
      </c>
      <c r="G23" s="84">
        <v>22</v>
      </c>
      <c r="H23" s="77">
        <f t="shared" si="0"/>
        <v>1.4540647719762063</v>
      </c>
    </row>
    <row r="24" spans="1:11" x14ac:dyDescent="0.25">
      <c r="A24" s="15" t="s">
        <v>36</v>
      </c>
      <c r="B24" s="25"/>
      <c r="C24" s="84">
        <v>13200</v>
      </c>
      <c r="D24" s="85">
        <f t="shared" si="1"/>
        <v>32.17550274223035</v>
      </c>
      <c r="E24" s="56">
        <v>12016</v>
      </c>
      <c r="F24" s="86">
        <f t="shared" si="2"/>
        <v>91.030303030303031</v>
      </c>
      <c r="G24" s="84">
        <v>1184</v>
      </c>
      <c r="H24" s="77">
        <f t="shared" si="0"/>
        <v>8.9696969696969688</v>
      </c>
    </row>
    <row r="25" spans="1:11" x14ac:dyDescent="0.25">
      <c r="A25" s="15" t="s">
        <v>37</v>
      </c>
      <c r="B25" s="25"/>
      <c r="C25" s="84">
        <v>339</v>
      </c>
      <c r="D25" s="85">
        <f t="shared" si="1"/>
        <v>0.82632541133455217</v>
      </c>
      <c r="E25" s="56">
        <v>333</v>
      </c>
      <c r="F25" s="86">
        <f t="shared" si="2"/>
        <v>98.230088495575217</v>
      </c>
      <c r="G25" s="84">
        <v>6</v>
      </c>
      <c r="H25" s="77">
        <f t="shared" si="0"/>
        <v>1.7699115044247788</v>
      </c>
    </row>
    <row r="26" spans="1:11" x14ac:dyDescent="0.25">
      <c r="A26" s="15" t="s">
        <v>38</v>
      </c>
      <c r="B26" s="25"/>
      <c r="C26" s="84">
        <v>1150</v>
      </c>
      <c r="D26" s="85">
        <f t="shared" si="1"/>
        <v>2.8031687995124921</v>
      </c>
      <c r="E26" s="56">
        <v>1123</v>
      </c>
      <c r="F26" s="86">
        <f t="shared" si="2"/>
        <v>97.652173913043484</v>
      </c>
      <c r="G26" s="84">
        <v>27</v>
      </c>
      <c r="H26" s="77">
        <f t="shared" si="0"/>
        <v>2.3478260869565215</v>
      </c>
    </row>
    <row r="27" spans="1:11" x14ac:dyDescent="0.25">
      <c r="A27" s="15" t="s">
        <v>39</v>
      </c>
      <c r="B27" s="25"/>
      <c r="C27" s="84">
        <v>1925</v>
      </c>
      <c r="D27" s="85">
        <f t="shared" si="1"/>
        <v>4.6922608165752591</v>
      </c>
      <c r="E27" s="56">
        <v>1908</v>
      </c>
      <c r="F27" s="86">
        <f t="shared" si="2"/>
        <v>99.116883116883116</v>
      </c>
      <c r="G27" s="84">
        <v>17</v>
      </c>
      <c r="H27" s="77">
        <f t="shared" si="0"/>
        <v>0.88311688311688319</v>
      </c>
    </row>
    <row r="28" spans="1:11" x14ac:dyDescent="0.25">
      <c r="A28" s="15" t="s">
        <v>40</v>
      </c>
      <c r="B28" s="25"/>
      <c r="C28" s="84">
        <v>182</v>
      </c>
      <c r="D28" s="85">
        <f t="shared" si="1"/>
        <v>0.44363193174893356</v>
      </c>
      <c r="E28" s="56">
        <v>180</v>
      </c>
      <c r="F28" s="86">
        <f t="shared" si="2"/>
        <v>98.901098901098905</v>
      </c>
      <c r="G28" s="84">
        <v>2</v>
      </c>
      <c r="H28" s="77">
        <f t="shared" si="0"/>
        <v>1.098901098901099</v>
      </c>
    </row>
    <row r="29" spans="1:11" ht="9" customHeight="1" thickBot="1" x14ac:dyDescent="0.3">
      <c r="A29" s="45"/>
      <c r="B29" s="45"/>
      <c r="C29" s="55"/>
      <c r="D29" s="55"/>
      <c r="E29" s="55"/>
      <c r="F29" s="55"/>
      <c r="G29" s="55"/>
      <c r="H29" s="55"/>
    </row>
    <row r="30" spans="1:11" ht="9" customHeight="1" x14ac:dyDescent="0.25"/>
    <row r="31" spans="1:11" ht="12.75" customHeight="1" x14ac:dyDescent="0.25">
      <c r="A31" s="13" t="s">
        <v>4</v>
      </c>
      <c r="B31" s="90" t="s">
        <v>18</v>
      </c>
      <c r="C31" s="90"/>
      <c r="D31" s="90"/>
      <c r="E31" s="90"/>
      <c r="F31" s="90"/>
      <c r="G31" s="90"/>
      <c r="H31" s="90"/>
      <c r="I31" s="35"/>
      <c r="J31" s="35"/>
      <c r="K31" s="35"/>
    </row>
    <row r="32" spans="1:11" ht="12.75" customHeight="1" x14ac:dyDescent="0.25">
      <c r="A32" s="15"/>
      <c r="B32" s="90"/>
      <c r="C32" s="90"/>
      <c r="D32" s="90"/>
      <c r="E32" s="90"/>
      <c r="F32" s="90"/>
      <c r="G32" s="90"/>
      <c r="H32" s="90"/>
      <c r="I32" s="35"/>
      <c r="J32" s="35"/>
      <c r="K32" s="35"/>
    </row>
    <row r="33" spans="1:11" ht="13.5" customHeight="1" x14ac:dyDescent="0.25">
      <c r="A33" s="15" t="s">
        <v>5</v>
      </c>
      <c r="B33" s="97" t="s">
        <v>62</v>
      </c>
      <c r="C33" s="97"/>
      <c r="D33" s="97"/>
      <c r="E33" s="97"/>
      <c r="F33" s="97"/>
      <c r="G33" s="97"/>
      <c r="H33" s="97"/>
      <c r="I33" s="97"/>
      <c r="J33" s="97"/>
    </row>
    <row r="34" spans="1:11" ht="13.5" customHeight="1" x14ac:dyDescent="0.25">
      <c r="A34" s="15"/>
      <c r="B34" s="104" t="s">
        <v>94</v>
      </c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12.75" customHeight="1" x14ac:dyDescent="0.25">
      <c r="B35" s="70"/>
    </row>
    <row r="41" spans="1:11" x14ac:dyDescent="0.25">
      <c r="B41" s="25"/>
      <c r="C41" s="71"/>
      <c r="D41" s="71"/>
      <c r="E41" s="71"/>
      <c r="F41" s="71"/>
      <c r="G41" s="71"/>
    </row>
    <row r="42" spans="1:11" x14ac:dyDescent="0.25">
      <c r="B42" s="25"/>
      <c r="C42" s="64" t="s">
        <v>139</v>
      </c>
      <c r="D42" s="64" t="s">
        <v>140</v>
      </c>
      <c r="E42" s="23"/>
      <c r="F42" s="23"/>
    </row>
    <row r="43" spans="1:11" x14ac:dyDescent="0.25">
      <c r="B43" s="15" t="s">
        <v>24</v>
      </c>
      <c r="C43" s="86">
        <v>96.640211640211632</v>
      </c>
      <c r="D43" s="77">
        <v>3.35978835978836</v>
      </c>
      <c r="E43" s="78"/>
      <c r="F43" s="78"/>
    </row>
    <row r="44" spans="1:11" x14ac:dyDescent="0.25">
      <c r="B44" s="15" t="s">
        <v>25</v>
      </c>
      <c r="C44" s="86">
        <v>96.249310535024819</v>
      </c>
      <c r="D44" s="77">
        <v>3.7506894649751792</v>
      </c>
      <c r="E44" s="78"/>
      <c r="F44" s="78"/>
    </row>
    <row r="45" spans="1:11" x14ac:dyDescent="0.25">
      <c r="B45" s="15" t="s">
        <v>26</v>
      </c>
      <c r="C45" s="86">
        <v>99.248120300751879</v>
      </c>
      <c r="D45" s="77">
        <v>0.75187969924812026</v>
      </c>
      <c r="E45" s="78"/>
      <c r="F45" s="78"/>
    </row>
    <row r="46" spans="1:11" x14ac:dyDescent="0.25">
      <c r="B46" s="15" t="s">
        <v>27</v>
      </c>
      <c r="C46" s="86">
        <v>97.307001795332141</v>
      </c>
      <c r="D46" s="77">
        <v>2.6929982046678633</v>
      </c>
      <c r="E46" s="78"/>
      <c r="F46" s="78"/>
    </row>
    <row r="47" spans="1:11" x14ac:dyDescent="0.25">
      <c r="B47" s="15" t="s">
        <v>28</v>
      </c>
      <c r="C47" s="86">
        <v>98.432250839865617</v>
      </c>
      <c r="D47" s="77">
        <v>1.5677491601343785</v>
      </c>
      <c r="E47" s="78"/>
      <c r="F47" s="78"/>
    </row>
    <row r="48" spans="1:11" x14ac:dyDescent="0.25">
      <c r="B48" s="15" t="s">
        <v>29</v>
      </c>
      <c r="C48" s="86">
        <v>99.506266616027347</v>
      </c>
      <c r="D48" s="77">
        <v>0.49373338397265476</v>
      </c>
      <c r="E48" s="78"/>
      <c r="F48" s="78"/>
    </row>
    <row r="49" spans="2:11" x14ac:dyDescent="0.25">
      <c r="B49" s="15" t="s">
        <v>30</v>
      </c>
      <c r="C49" s="86">
        <v>97.534246575342465</v>
      </c>
      <c r="D49" s="77">
        <v>2.4657534246575343</v>
      </c>
      <c r="E49" s="78"/>
      <c r="F49" s="78"/>
    </row>
    <row r="50" spans="2:11" x14ac:dyDescent="0.25">
      <c r="B50" s="15" t="s">
        <v>31</v>
      </c>
      <c r="C50" s="86">
        <v>99.477611940298502</v>
      </c>
      <c r="D50" s="77">
        <v>0.5223880597014926</v>
      </c>
      <c r="E50" s="78"/>
      <c r="F50" s="78"/>
    </row>
    <row r="51" spans="2:11" x14ac:dyDescent="0.25">
      <c r="B51" s="15" t="s">
        <v>32</v>
      </c>
      <c r="C51" s="86">
        <v>97.757847533632287</v>
      </c>
      <c r="D51" s="77">
        <v>2.2421524663677128</v>
      </c>
      <c r="E51" s="78"/>
      <c r="F51" s="78"/>
    </row>
    <row r="52" spans="2:11" x14ac:dyDescent="0.25">
      <c r="B52" s="15" t="s">
        <v>33</v>
      </c>
      <c r="C52" s="86">
        <v>95.182481751824824</v>
      </c>
      <c r="D52" s="77">
        <v>4.8175182481751824</v>
      </c>
      <c r="E52" s="78"/>
      <c r="F52" s="78"/>
    </row>
    <row r="53" spans="2:11" x14ac:dyDescent="0.25">
      <c r="B53" s="15" t="s">
        <v>34</v>
      </c>
      <c r="C53" s="86">
        <v>99.213075060532688</v>
      </c>
      <c r="D53" s="77">
        <v>0.78692493946731246</v>
      </c>
      <c r="E53" s="78"/>
      <c r="F53" s="78"/>
    </row>
    <row r="54" spans="2:11" x14ac:dyDescent="0.25">
      <c r="B54" s="15" t="s">
        <v>35</v>
      </c>
      <c r="C54" s="86">
        <v>98.545935228023794</v>
      </c>
      <c r="D54" s="77">
        <v>1.4540647719762063</v>
      </c>
      <c r="E54" s="78"/>
      <c r="F54" s="78"/>
      <c r="K54" s="87"/>
    </row>
    <row r="55" spans="2:11" x14ac:dyDescent="0.25">
      <c r="B55" s="15" t="s">
        <v>36</v>
      </c>
      <c r="C55" s="86">
        <v>91.030303030303031</v>
      </c>
      <c r="D55" s="77">
        <v>8.9696969696969688</v>
      </c>
      <c r="E55" s="78"/>
      <c r="F55" s="78"/>
    </row>
    <row r="56" spans="2:11" x14ac:dyDescent="0.25">
      <c r="B56" s="15" t="s">
        <v>37</v>
      </c>
      <c r="C56" s="86">
        <v>98.230088495575217</v>
      </c>
      <c r="D56" s="77">
        <v>1.7699115044247788</v>
      </c>
      <c r="E56" s="78"/>
      <c r="F56" s="78"/>
    </row>
    <row r="57" spans="2:11" x14ac:dyDescent="0.25">
      <c r="B57" s="15" t="s">
        <v>38</v>
      </c>
      <c r="C57" s="86">
        <v>97.652173913043484</v>
      </c>
      <c r="D57" s="77">
        <v>2.3478260869565215</v>
      </c>
      <c r="E57" s="78"/>
      <c r="F57" s="78"/>
    </row>
    <row r="58" spans="2:11" x14ac:dyDescent="0.25">
      <c r="B58" s="15" t="s">
        <v>39</v>
      </c>
      <c r="C58" s="86">
        <v>99.116883116883116</v>
      </c>
      <c r="D58" s="77">
        <v>0.88311688311688319</v>
      </c>
      <c r="E58" s="78"/>
      <c r="F58" s="78"/>
    </row>
    <row r="59" spans="2:11" x14ac:dyDescent="0.25">
      <c r="B59" s="15" t="s">
        <v>40</v>
      </c>
      <c r="C59" s="86">
        <v>98.901098901098905</v>
      </c>
      <c r="D59" s="77">
        <v>1.098901098901099</v>
      </c>
      <c r="E59" s="78"/>
      <c r="F59" s="78"/>
    </row>
  </sheetData>
  <mergeCells count="7">
    <mergeCell ref="B34:K34"/>
    <mergeCell ref="A4:H4"/>
    <mergeCell ref="B31:H32"/>
    <mergeCell ref="A7:B8"/>
    <mergeCell ref="C7:D7"/>
    <mergeCell ref="E7:H7"/>
    <mergeCell ref="B33:J33"/>
  </mergeCells>
  <pageMargins left="0.70866141732283472" right="0.70866141732283472" top="0.55118110236220474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1</vt:lpstr>
      <vt:lpstr>Table 2</vt:lpstr>
      <vt:lpstr>Table 3</vt:lpstr>
      <vt:lpstr>Table 4</vt:lpstr>
      <vt:lpstr>Table 5</vt:lpstr>
      <vt:lpstr>Table 6a</vt:lpstr>
      <vt:lpstr>Table 6b</vt:lpstr>
      <vt:lpstr>Table 7</vt:lpstr>
      <vt:lpstr>Table 8</vt:lpstr>
      <vt:lpstr>'Table 1'!Print_Area</vt:lpstr>
      <vt:lpstr>'Table 2'!Print_Area</vt:lpstr>
      <vt:lpstr>'Table 3'!Print_Area</vt:lpstr>
      <vt:lpstr>'Table 4'!Print_Area</vt:lpstr>
      <vt:lpstr>'Table 6a'!Print_Area</vt:lpstr>
      <vt:lpstr>'Table 6b'!Print_Area</vt:lpstr>
      <vt:lpstr>'Table 7'!Print_Area</vt:lpstr>
      <vt:lpstr>'Table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Adolfo - CRASD</dc:creator>
  <cp:lastModifiedBy>AJ Adolfo - CRASD</cp:lastModifiedBy>
  <cp:lastPrinted>2023-05-25T02:13:31Z</cp:lastPrinted>
  <dcterms:created xsi:type="dcterms:W3CDTF">2023-05-08T23:35:47Z</dcterms:created>
  <dcterms:modified xsi:type="dcterms:W3CDTF">2023-06-02T05:06:13Z</dcterms:modified>
</cp:coreProperties>
</file>